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45" windowWidth="25260" windowHeight="8445" activeTab="2"/>
  </bookViews>
  <sheets>
    <sheet name="összesítő-ovoda" sheetId="1" r:id="rId1"/>
    <sheet name="összesítő-hivatal" sheetId="2" r:id="rId2"/>
    <sheet name="összesítő-onkormanyzat" sheetId="3" r:id="rId3"/>
    <sheet name="mindösszesen" sheetId="4" r:id="rId4"/>
    <sheet name="COFOGÖnk" sheetId="5" state="hidden" r:id="rId5"/>
    <sheet name="COFOGPH" sheetId="6" state="hidden" r:id="rId6"/>
    <sheet name="COFOGÓvoda" sheetId="7" state="hidden" r:id="rId7"/>
  </sheets>
  <definedNames>
    <definedName name="_xlnm.Print_Titles" localSheetId="3">'mindösszesen'!$A:$C,'mindösszesen'!$1:$3</definedName>
    <definedName name="_xlnm.Print_Titles" localSheetId="1">'összesítő-hivatal'!$A:$C</definedName>
    <definedName name="_xlnm.Print_Titles" localSheetId="2">'összesítő-onkormanyzat'!$A:$C,'összesítő-onkormanyzat'!$1:$2</definedName>
    <definedName name="_xlnm.Print_Titles" localSheetId="0">'összesítő-ovoda'!$A:$C</definedName>
    <definedName name="_xlnm.Print_Area" localSheetId="2">'összesítő-onkormanyzat'!$A$1:$AA$66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Anett bére 90.250 Ft szept. 01-től 3 hó</t>
        </r>
      </text>
    </comment>
    <comment ref="H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Csapadékvíz csatorna nem támogatott többlet árok rézsü kialakítás</t>
        </r>
      </text>
    </comment>
  </commentList>
</comments>
</file>

<file path=xl/sharedStrings.xml><?xml version="1.0" encoding="utf-8"?>
<sst xmlns="http://schemas.openxmlformats.org/spreadsheetml/2006/main" count="438" uniqueCount="204">
  <si>
    <t>Személyi</t>
  </si>
  <si>
    <t>Munkaadói</t>
  </si>
  <si>
    <t>Dologi</t>
  </si>
  <si>
    <t>Ellátott</t>
  </si>
  <si>
    <t>Felhalmozási</t>
  </si>
  <si>
    <t>Pm.átadás</t>
  </si>
  <si>
    <t>KIADÁS
ÖSSZESEN</t>
  </si>
  <si>
    <t>Módosítás szöveges
indoklása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</si>
  <si>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</si>
  <si>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</si>
  <si>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</si>
  <si>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</si>
  <si>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</si>
  <si>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</si>
  <si>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</si>
  <si>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</si>
  <si>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</si>
  <si>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</si>
  <si>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</si>
  <si>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</si>
  <si>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</si>
  <si>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</si>
  <si>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</si>
  <si>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</si>
  <si>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Módosított ei.:</t>
  </si>
  <si>
    <t>Módosítás össz.:</t>
  </si>
  <si>
    <t>Működési</t>
  </si>
  <si>
    <t>Pm.
igénybev</t>
  </si>
  <si>
    <t>Intézményi
finanszírozás</t>
  </si>
  <si>
    <t>BEVÉTEL
ÖSSZESEN</t>
  </si>
  <si>
    <t>Összesen:</t>
  </si>
  <si>
    <t>PÉNZMARADVÁNY FELHASZNÁLÁS
RÉSZLETEZÉSE:</t>
  </si>
  <si>
    <t>Megbízási díj</t>
  </si>
  <si>
    <t>Szakképzésből irodaszer vásárlás</t>
  </si>
  <si>
    <t>Áram díj</t>
  </si>
  <si>
    <t>Óraadók</t>
  </si>
  <si>
    <t>Szakképzésből ügyviteli eszk.vás.</t>
  </si>
  <si>
    <t>Szabad pénzmaradvány visszafizetés</t>
  </si>
  <si>
    <t>eredeti ei.</t>
  </si>
  <si>
    <t>Egyéb műk.
célú kiadás</t>
  </si>
  <si>
    <t>Finanszírozási
kiadások</t>
  </si>
  <si>
    <t>Felhalm.célú
tám.ÁHB</t>
  </si>
  <si>
    <t>Műk.célú tám.
ÁHB</t>
  </si>
  <si>
    <t>Közhatalmi bevételek</t>
  </si>
  <si>
    <t>Ellátott
(társ.és szoc.
Jutt.)</t>
  </si>
  <si>
    <t>Pénzmaradv.
átadás</t>
  </si>
  <si>
    <t>Napközi Otthonos Óvoda</t>
  </si>
  <si>
    <t>Polgármesteri Hivatal</t>
  </si>
  <si>
    <t>Önkormányzat</t>
  </si>
  <si>
    <t>Finanszí-
rozási
kiadások</t>
  </si>
  <si>
    <t>Felhal-
mozási</t>
  </si>
  <si>
    <t>korrigált eredeti
előirányzat</t>
  </si>
  <si>
    <t>Korrigált módosítási összeg:</t>
  </si>
  <si>
    <t>Előző évi
visszaté-rülések</t>
  </si>
  <si>
    <t>9.</t>
  </si>
  <si>
    <t>Tartalékok</t>
  </si>
  <si>
    <t>Hitel-, kölcsön
felvétel</t>
  </si>
  <si>
    <t>Tartalék</t>
  </si>
  <si>
    <t>Beruházás</t>
  </si>
  <si>
    <t>Felújítás</t>
  </si>
  <si>
    <t>Felhalmozás
összesen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</si>
  <si>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</si>
  <si>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</si>
  <si>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</si>
  <si>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</si>
  <si>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</si>
  <si>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</si>
  <si>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</si>
  <si>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</si>
  <si>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</si>
  <si>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</si>
  <si>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</si>
  <si>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Egyéb felhalmozási célú kiadások</t>
  </si>
  <si>
    <t>28.</t>
  </si>
  <si>
    <t>30.</t>
  </si>
  <si>
    <t>31.</t>
  </si>
  <si>
    <t>Pénzmaradvány összesen:</t>
  </si>
  <si>
    <t>Tartalék összesen:</t>
  </si>
  <si>
    <t>int.fin.:</t>
  </si>
  <si>
    <t>Polgármester jutalma</t>
  </si>
  <si>
    <t>általános tartalék</t>
  </si>
  <si>
    <t>011 130</t>
  </si>
  <si>
    <t>013 320</t>
  </si>
  <si>
    <t>013 350</t>
  </si>
  <si>
    <t>018 010</t>
  </si>
  <si>
    <t xml:space="preserve">018 030 </t>
  </si>
  <si>
    <t>045 160</t>
  </si>
  <si>
    <t>052020</t>
  </si>
  <si>
    <t>064 010</t>
  </si>
  <si>
    <t>066 010</t>
  </si>
  <si>
    <t>066 020</t>
  </si>
  <si>
    <t>074 031</t>
  </si>
  <si>
    <t>107 051</t>
  </si>
  <si>
    <t>107 055</t>
  </si>
  <si>
    <t>107 060</t>
  </si>
  <si>
    <t>900 020</t>
  </si>
  <si>
    <t>086020</t>
  </si>
  <si>
    <t>1/2016 közf.</t>
  </si>
  <si>
    <t>2/2016 közf.</t>
  </si>
  <si>
    <t>041 233</t>
  </si>
  <si>
    <t>041237</t>
  </si>
  <si>
    <t>Műfüves pálya repr.</t>
  </si>
  <si>
    <t>Szoc.hó adó</t>
  </si>
  <si>
    <t>Más jár. Fiz.</t>
  </si>
  <si>
    <t>Üzemeltetési anyag</t>
  </si>
  <si>
    <t>Szakmai szolgáltatás</t>
  </si>
  <si>
    <t>Egyéb szolgáltatás</t>
  </si>
  <si>
    <t>Vásárolt élelmezés</t>
  </si>
  <si>
    <t>Telefondíj</t>
  </si>
  <si>
    <t>Közvetített szolg.</t>
  </si>
  <si>
    <t>Biztosítási díj KGFB</t>
  </si>
  <si>
    <t>Gázdíj (EMFESZ)</t>
  </si>
  <si>
    <t>Műk. Célú előzetes ÁFA</t>
  </si>
  <si>
    <t>ÁFA befizetés</t>
  </si>
  <si>
    <t>Összesen</t>
  </si>
  <si>
    <t>beruházási ÁFA</t>
  </si>
  <si>
    <t>Kisértékű T eszköz</t>
  </si>
  <si>
    <t>Ingatlan</t>
  </si>
  <si>
    <t>Gép-, berendezés</t>
  </si>
  <si>
    <t>Szoc. Tüzifa</t>
  </si>
  <si>
    <t>Ingatlan felújítás</t>
  </si>
  <si>
    <t>Felújítási ÁFA</t>
  </si>
  <si>
    <t>045120</t>
  </si>
  <si>
    <t>086010</t>
  </si>
  <si>
    <t>Immateriális javak</t>
  </si>
  <si>
    <t>Kártérítés</t>
  </si>
  <si>
    <t>082092</t>
  </si>
  <si>
    <t>084031</t>
  </si>
  <si>
    <t>Civil támogatás</t>
  </si>
  <si>
    <t>PM. Átadás</t>
  </si>
  <si>
    <t>Általános tartalék</t>
  </si>
  <si>
    <t>Céltartalék</t>
  </si>
  <si>
    <t>Mc.átvett
ÁHB</t>
  </si>
  <si>
    <t>Áll. Tám. Megelőlegezés</t>
  </si>
  <si>
    <t>091110</t>
  </si>
  <si>
    <t>096015</t>
  </si>
  <si>
    <t>szabad PM átadás</t>
  </si>
  <si>
    <t>011220</t>
  </si>
  <si>
    <t>Szabad Pm. Átadás</t>
  </si>
  <si>
    <t>Internet díj</t>
  </si>
  <si>
    <t>Költségvetési támogatás összesen</t>
  </si>
  <si>
    <t>Egyéb módosítás összesen</t>
  </si>
  <si>
    <t>Bérkompenzáció</t>
  </si>
  <si>
    <t>41.</t>
  </si>
  <si>
    <t>44.</t>
  </si>
  <si>
    <t>Műk. Célú átvett</t>
  </si>
  <si>
    <t>Felhalm.célú
tám.ÁHK</t>
  </si>
  <si>
    <t>Műk.célú közp. tám.</t>
  </si>
  <si>
    <t>Felhalm. Bevétel</t>
  </si>
  <si>
    <t>Szociális ágazati pótlék (90/16)</t>
  </si>
  <si>
    <t>016020</t>
  </si>
  <si>
    <t>32.</t>
  </si>
  <si>
    <t>33.</t>
  </si>
  <si>
    <t>34.</t>
  </si>
  <si>
    <t>35.</t>
  </si>
  <si>
    <t>37.</t>
  </si>
  <si>
    <t>38.</t>
  </si>
  <si>
    <t>39.</t>
  </si>
  <si>
    <t>40.</t>
  </si>
  <si>
    <t>Működési bevétel</t>
  </si>
  <si>
    <t xml:space="preserve">Bérkompenzáció </t>
  </si>
  <si>
    <t>Kulturális ágazati pótlék</t>
  </si>
  <si>
    <t>36.</t>
  </si>
  <si>
    <t>45.</t>
  </si>
  <si>
    <t>46.</t>
  </si>
  <si>
    <t xml:space="preserve">TOP prg. Csapadékvíz </t>
  </si>
  <si>
    <t xml:space="preserve">Felhalmozési célú tám. </t>
  </si>
  <si>
    <t>Működési célú átvett ÁHK</t>
  </si>
  <si>
    <t>42.</t>
  </si>
  <si>
    <t>43.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</si>
  <si>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</si>
  <si>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</si>
  <si>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</si>
  <si>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</si>
  <si>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</si>
  <si>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</si>
  <si>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</si>
  <si>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</si>
  <si>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</si>
  <si>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</si>
  <si>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</si>
  <si>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60.</t>
  </si>
  <si>
    <t>61.</t>
  </si>
  <si>
    <t>HTKT SZSZK támogatás kiegészítés</t>
  </si>
  <si>
    <t xml:space="preserve">Tagi kölcsön </t>
  </si>
  <si>
    <t>Vízpótlás átcsoportosítás</t>
  </si>
  <si>
    <t>ASP támogatás</t>
  </si>
  <si>
    <t>Szoc.tüzifa kieg. Támogatás</t>
  </si>
  <si>
    <t>Intézmények energetika felújítás</t>
  </si>
  <si>
    <t>1 fő óvónői létszám 09 - 11 hó 3 hó</t>
  </si>
  <si>
    <t>Óvónői létszám miatti átcsop.</t>
  </si>
  <si>
    <t>EFOP-1.5.3 Humán szolg. Fejlesztése</t>
  </si>
  <si>
    <t>MÁV takarítás</t>
  </si>
  <si>
    <t>Diákmunka</t>
  </si>
  <si>
    <t>Utazási kiállítás 2019 támogatás</t>
  </si>
  <si>
    <t>OEP finanszírozás növekmény</t>
  </si>
  <si>
    <t>Víziközmű társulati vagyon</t>
  </si>
  <si>
    <t>Közvetítetet szolgáltatások</t>
  </si>
  <si>
    <t>Csapadékvíz ford. áfa</t>
  </si>
  <si>
    <t>62.</t>
  </si>
  <si>
    <t>63.</t>
  </si>
  <si>
    <t>64.</t>
  </si>
  <si>
    <t>65.</t>
  </si>
  <si>
    <t>Finanszírozási bevételek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</si>
</sst>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&quot;Ft&quot;"/>
    <numFmt numFmtId="173" formatCode="0.0"/>
    <numFmt numFmtId="174" formatCode="#,##0.0\ &quot;Ft&quot;"/>
    <numFmt numFmtId="175" formatCode="#,##0.0\ _F_t"/>
    <numFmt numFmtId="176" formatCode="#,##0\ _F_t"/>
    <numFmt numFmtId="177" formatCode="#,##0.0"/>
    <numFmt numFmtId="178" formatCode="yyyy/\ mmmm\ d\."/>
    <numFmt numFmtId="179" formatCode="mmm/yyyy"/>
    <numFmt numFmtId="180" formatCode="[$-40E]yyyy\.\ mmmm\ d\."/>
    <numFmt numFmtId="181" formatCode="&quot;H-&quot;0000"/>
    <numFmt numFmtId="182" formatCode="0.0000"/>
    <numFmt numFmtId="183" formatCode="#,##0.0000"/>
    <numFmt numFmtId="184" formatCode="#,##0.0000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\ [$CHF]"/>
    <numFmt numFmtId="189" formatCode="#,##0.00\ &quot;Ft&quot;"/>
    <numFmt numFmtId="190" formatCode="#,##0_ ;\-#,##0\ "/>
    <numFmt numFmtId="191" formatCode="_-* #,##0.000\ _F_t_-;\-* #,##0.000\ _F_t_-;_-* &quot;-&quot;??\ _F_t_-;_-@_-"/>
    <numFmt numFmtId="192" formatCode="_-* #,##0.0\ _F_t_-;\-* #,##0.0\ _F_t_-;_-* &quot;-&quot;??\ _F_t_-;_-@_-"/>
    <numFmt numFmtId="193" formatCode="_-* #,##0\ _F_t_-;\-* #,##0\ _F_t_-;_-* &quot;-&quot;??\ _F_t_-;_-@_-"/>
    <numFmt numFmtId="194" formatCode="[$€-2]\ #\ ##,000_);[Red]\([$€-2]\ #\ ##,000\)"/>
    <numFmt numFmtId="195" formatCode="#,##0\ [$CHF]"/>
    <numFmt numFmtId="196" formatCode="0.0000000%"/>
    <numFmt numFmtId="197" formatCode="0.000000%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12"/>
      <name val="Arial"/>
      <family val="2"/>
    </font>
    <font>
      <sz val="11"/>
      <color indexed="8"/>
      <name val="Times New Roman"/>
      <family val="1"/>
    </font>
    <font>
      <i/>
      <sz val="10"/>
      <name val="Arial CE"/>
      <family val="0"/>
    </font>
    <font>
      <b/>
      <sz val="11"/>
      <color indexed="8"/>
      <name val="Times New Roman"/>
      <family val="1"/>
    </font>
    <font>
      <i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2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7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4" fillId="7" borderId="10" xfId="0" applyNumberFormat="1" applyFont="1" applyFill="1" applyBorder="1" applyAlignment="1">
      <alignment/>
    </xf>
    <xf numFmtId="3" fontId="23" fillId="7" borderId="10" xfId="0" applyNumberFormat="1" applyFont="1" applyFill="1" applyBorder="1" applyAlignment="1">
      <alignment/>
    </xf>
    <xf numFmtId="0" fontId="0" fillId="1" borderId="10" xfId="0" applyFill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7" borderId="10" xfId="0" applyNumberFormat="1" applyFill="1" applyBorder="1" applyAlignment="1">
      <alignment vertical="center"/>
    </xf>
    <xf numFmtId="3" fontId="22" fillId="7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3" fontId="28" fillId="0" borderId="12" xfId="0" applyNumberFormat="1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3" fontId="28" fillId="0" borderId="12" xfId="0" applyNumberFormat="1" applyFont="1" applyBorder="1" applyAlignment="1">
      <alignment vertical="center"/>
    </xf>
    <xf numFmtId="49" fontId="29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1" borderId="10" xfId="0" applyFont="1" applyFill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3" fontId="22" fillId="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2" fillId="7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25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4" fillId="7" borderId="10" xfId="0" applyNumberFormat="1" applyFont="1" applyFill="1" applyBorder="1" applyAlignment="1">
      <alignment/>
    </xf>
    <xf numFmtId="3" fontId="23" fillId="7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workbookViewId="0" topLeftCell="A1">
      <selection activeCell="H39" sqref="H39"/>
    </sheetView>
  </sheetViews>
  <sheetFormatPr defaultColWidth="9.00390625" defaultRowHeight="12.75"/>
  <cols>
    <col min="1" max="1" width="6.375" style="0" bestFit="1" customWidth="1"/>
    <col min="2" max="2" width="19.375" style="0" customWidth="1"/>
    <col min="3" max="3" width="14.875" style="0" bestFit="1" customWidth="1"/>
    <col min="4" max="4" width="11.25390625" style="0" bestFit="1" customWidth="1"/>
    <col min="5" max="5" width="10.125" style="0" bestFit="1" customWidth="1"/>
    <col min="6" max="6" width="11.25390625" style="0" bestFit="1" customWidth="1"/>
    <col min="7" max="7" width="6.875" style="0" bestFit="1" customWidth="1"/>
    <col min="8" max="8" width="11.75390625" style="0" customWidth="1"/>
    <col min="9" max="9" width="8.00390625" style="0" bestFit="1" customWidth="1"/>
    <col min="10" max="11" width="11.75390625" style="0" customWidth="1"/>
    <col min="12" max="12" width="10.00390625" style="0" bestFit="1" customWidth="1"/>
    <col min="13" max="13" width="11.00390625" style="0" customWidth="1"/>
    <col min="14" max="14" width="11.00390625" style="0" hidden="1" customWidth="1"/>
    <col min="15" max="15" width="8.625" style="0" hidden="1" customWidth="1"/>
    <col min="16" max="16" width="11.125" style="0" bestFit="1" customWidth="1"/>
    <col min="17" max="17" width="10.125" style="0" bestFit="1" customWidth="1"/>
    <col min="18" max="19" width="8.625" style="0" customWidth="1"/>
    <col min="20" max="20" width="10.25390625" style="0" customWidth="1"/>
    <col min="21" max="21" width="7.00390625" style="0" customWidth="1"/>
    <col min="22" max="22" width="10.125" style="0" bestFit="1" customWidth="1"/>
    <col min="23" max="24" width="11.625" style="0" customWidth="1"/>
    <col min="25" max="25" width="11.625" style="0" hidden="1" customWidth="1"/>
    <col min="26" max="26" width="11.875" style="0" bestFit="1" customWidth="1"/>
    <col min="27" max="27" width="11.125" style="0" bestFit="1" customWidth="1"/>
  </cols>
  <sheetData>
    <row r="1" spans="1:27" ht="51">
      <c r="A1" s="62" t="s">
        <v>8</v>
      </c>
      <c r="B1" s="63" t="s">
        <v>7</v>
      </c>
      <c r="C1" s="8"/>
      <c r="D1" s="1" t="s">
        <v>0</v>
      </c>
      <c r="E1" s="1" t="s">
        <v>1</v>
      </c>
      <c r="F1" s="1" t="s">
        <v>2</v>
      </c>
      <c r="G1" s="1" t="s">
        <v>3</v>
      </c>
      <c r="H1" s="1" t="s">
        <v>58</v>
      </c>
      <c r="I1" s="1" t="s">
        <v>59</v>
      </c>
      <c r="J1" s="2" t="s">
        <v>72</v>
      </c>
      <c r="K1" s="2" t="s">
        <v>60</v>
      </c>
      <c r="L1" s="1" t="s">
        <v>5</v>
      </c>
      <c r="M1" s="2" t="s">
        <v>39</v>
      </c>
      <c r="N1" s="2" t="s">
        <v>55</v>
      </c>
      <c r="O1" s="2" t="s">
        <v>49</v>
      </c>
      <c r="P1" s="2" t="s">
        <v>6</v>
      </c>
      <c r="Q1" s="1" t="s">
        <v>26</v>
      </c>
      <c r="R1" s="2" t="s">
        <v>42</v>
      </c>
      <c r="S1" s="2" t="s">
        <v>53</v>
      </c>
      <c r="T1" s="2" t="s">
        <v>43</v>
      </c>
      <c r="U1" s="2" t="s">
        <v>50</v>
      </c>
      <c r="V1" s="2" t="s">
        <v>27</v>
      </c>
      <c r="W1" s="2" t="s">
        <v>41</v>
      </c>
      <c r="X1" s="2" t="s">
        <v>146</v>
      </c>
      <c r="Y1" s="2" t="s">
        <v>56</v>
      </c>
      <c r="Z1" s="2" t="s">
        <v>28</v>
      </c>
      <c r="AA1" s="2" t="s">
        <v>29</v>
      </c>
    </row>
    <row r="2" spans="1:27" ht="15">
      <c r="A2" s="62"/>
      <c r="B2" s="62"/>
      <c r="C2" s="3" t="s">
        <v>38</v>
      </c>
      <c r="D2" s="7">
        <v>45245573</v>
      </c>
      <c r="E2" s="7">
        <v>9020878</v>
      </c>
      <c r="F2" s="7">
        <v>19308797</v>
      </c>
      <c r="G2" s="7">
        <v>0</v>
      </c>
      <c r="H2" s="7">
        <v>514000</v>
      </c>
      <c r="I2" s="7">
        <v>0</v>
      </c>
      <c r="J2" s="7">
        <v>0</v>
      </c>
      <c r="K2" s="7">
        <v>514000</v>
      </c>
      <c r="L2" s="7">
        <v>161227</v>
      </c>
      <c r="M2" s="7">
        <v>0</v>
      </c>
      <c r="N2" s="7">
        <v>0</v>
      </c>
      <c r="O2" s="7">
        <v>0</v>
      </c>
      <c r="P2" s="7">
        <f>D2+E2+F2+H2+L2</f>
        <v>74250475</v>
      </c>
      <c r="Q2" s="7">
        <v>5334000</v>
      </c>
      <c r="R2" s="7">
        <v>0</v>
      </c>
      <c r="S2" s="7">
        <v>0</v>
      </c>
      <c r="T2" s="7">
        <v>0</v>
      </c>
      <c r="U2" s="7">
        <v>0</v>
      </c>
      <c r="V2" s="7">
        <v>609727</v>
      </c>
      <c r="W2" s="7"/>
      <c r="X2" s="7"/>
      <c r="Y2" s="7"/>
      <c r="Z2" s="7">
        <v>68306748</v>
      </c>
      <c r="AA2" s="7">
        <f>Q2+V2+Z2</f>
        <v>74250475</v>
      </c>
    </row>
    <row r="3" spans="1:27" s="12" customFormat="1" ht="12.75">
      <c r="A3" s="1" t="s">
        <v>9</v>
      </c>
      <c r="B3" s="60" t="s">
        <v>142</v>
      </c>
      <c r="C3" s="61"/>
      <c r="D3" s="9">
        <v>-19900</v>
      </c>
      <c r="E3" s="9">
        <v>-3615</v>
      </c>
      <c r="F3" s="9"/>
      <c r="G3" s="9"/>
      <c r="H3" s="9"/>
      <c r="I3" s="9"/>
      <c r="J3" s="9"/>
      <c r="K3" s="9">
        <f>SUM(H3:J3)</f>
        <v>0</v>
      </c>
      <c r="L3" s="9"/>
      <c r="M3" s="9"/>
      <c r="N3" s="9"/>
      <c r="O3" s="9"/>
      <c r="P3" s="11">
        <f>SUM(D3:G3,K3:O3)</f>
        <v>-23515</v>
      </c>
      <c r="Q3" s="9"/>
      <c r="R3" s="9"/>
      <c r="S3" s="9"/>
      <c r="T3" s="9"/>
      <c r="U3" s="9"/>
      <c r="V3" s="9"/>
      <c r="W3" s="9"/>
      <c r="X3" s="9"/>
      <c r="Y3" s="9"/>
      <c r="Z3" s="9">
        <v>-23515</v>
      </c>
      <c r="AA3" s="11">
        <f aca="true" t="shared" si="0" ref="AA3:AA9">SUM(Q3:Z3)</f>
        <v>-23515</v>
      </c>
    </row>
    <row r="4" spans="1:27" s="12" customFormat="1" ht="12.75">
      <c r="A4" s="1" t="s">
        <v>10</v>
      </c>
      <c r="B4" s="60" t="s">
        <v>189</v>
      </c>
      <c r="C4" s="61"/>
      <c r="D4" s="9">
        <v>900000</v>
      </c>
      <c r="E4" s="9">
        <v>175500</v>
      </c>
      <c r="F4" s="9"/>
      <c r="G4" s="9"/>
      <c r="H4" s="9"/>
      <c r="I4" s="9"/>
      <c r="J4" s="9"/>
      <c r="K4" s="9">
        <f>SUM(H4:J4)</f>
        <v>0</v>
      </c>
      <c r="L4" s="9"/>
      <c r="M4" s="9"/>
      <c r="N4" s="9"/>
      <c r="O4" s="9"/>
      <c r="P4" s="11">
        <f>SUM(D4:G4,K4:O4)</f>
        <v>1075500</v>
      </c>
      <c r="Q4" s="9"/>
      <c r="R4" s="9"/>
      <c r="S4" s="9"/>
      <c r="T4" s="9"/>
      <c r="U4" s="9"/>
      <c r="V4" s="9"/>
      <c r="W4" s="9"/>
      <c r="X4" s="9"/>
      <c r="Y4" s="9"/>
      <c r="Z4" s="9">
        <v>1075500</v>
      </c>
      <c r="AA4" s="11">
        <f t="shared" si="0"/>
        <v>1075500</v>
      </c>
    </row>
    <row r="5" spans="1:27" s="12" customFormat="1" ht="12.75">
      <c r="A5" s="1" t="s">
        <v>11</v>
      </c>
      <c r="B5" s="60"/>
      <c r="C5" s="61"/>
      <c r="D5" s="9"/>
      <c r="E5" s="9"/>
      <c r="F5" s="9"/>
      <c r="G5" s="9"/>
      <c r="H5" s="9"/>
      <c r="I5" s="9"/>
      <c r="J5" s="9"/>
      <c r="K5" s="9">
        <f>SUM(H5:J5)</f>
        <v>0</v>
      </c>
      <c r="L5" s="9"/>
      <c r="M5" s="9"/>
      <c r="N5" s="9"/>
      <c r="O5" s="9"/>
      <c r="P5" s="11">
        <f>SUM(D5:G5,K5:O5)</f>
        <v>0</v>
      </c>
      <c r="Q5" s="9"/>
      <c r="R5" s="9"/>
      <c r="S5" s="9"/>
      <c r="T5" s="9"/>
      <c r="U5" s="9"/>
      <c r="V5" s="9"/>
      <c r="W5" s="9"/>
      <c r="X5" s="9"/>
      <c r="Y5" s="9"/>
      <c r="Z5" s="9"/>
      <c r="AA5" s="11">
        <f t="shared" si="0"/>
        <v>0</v>
      </c>
    </row>
    <row r="6" spans="1:27" s="12" customFormat="1" ht="12.75">
      <c r="A6" s="1" t="s">
        <v>12</v>
      </c>
      <c r="B6" s="60"/>
      <c r="C6" s="61"/>
      <c r="D6" s="9"/>
      <c r="E6" s="9"/>
      <c r="F6" s="9"/>
      <c r="G6" s="9"/>
      <c r="H6" s="9"/>
      <c r="I6" s="9"/>
      <c r="J6" s="9"/>
      <c r="K6" s="9">
        <f>SUM(H6:J6)</f>
        <v>0</v>
      </c>
      <c r="L6" s="9"/>
      <c r="M6" s="9"/>
      <c r="N6" s="9"/>
      <c r="O6" s="9"/>
      <c r="P6" s="11">
        <f>SUM(D6:G6,K6:O6)</f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11">
        <f t="shared" si="0"/>
        <v>0</v>
      </c>
    </row>
    <row r="7" spans="1:27" s="12" customFormat="1" ht="12.75">
      <c r="A7" s="1" t="s">
        <v>12</v>
      </c>
      <c r="B7" s="60"/>
      <c r="C7" s="61"/>
      <c r="D7" s="9"/>
      <c r="E7" s="9"/>
      <c r="F7" s="9"/>
      <c r="G7" s="9"/>
      <c r="H7" s="9"/>
      <c r="I7" s="9"/>
      <c r="J7" s="9"/>
      <c r="K7" s="9">
        <f>SUM(H7:J7)</f>
        <v>0</v>
      </c>
      <c r="L7" s="9"/>
      <c r="M7" s="9"/>
      <c r="N7" s="9"/>
      <c r="O7" s="9"/>
      <c r="P7" s="11">
        <f>SUM(D7:G7,K7:O7)</f>
        <v>0</v>
      </c>
      <c r="Q7" s="9"/>
      <c r="R7" s="9"/>
      <c r="S7" s="9"/>
      <c r="T7" s="9"/>
      <c r="U7" s="9"/>
      <c r="V7" s="9"/>
      <c r="W7" s="9"/>
      <c r="X7" s="9"/>
      <c r="Y7" s="9"/>
      <c r="Z7" s="9"/>
      <c r="AA7" s="11">
        <f t="shared" si="0"/>
        <v>0</v>
      </c>
    </row>
    <row r="8" spans="1:27" ht="12.75">
      <c r="A8" s="8"/>
      <c r="B8" s="58" t="s">
        <v>25</v>
      </c>
      <c r="C8" s="58"/>
      <c r="D8" s="6">
        <f aca="true" t="shared" si="1" ref="D8:V8">SUM(D3:D7)</f>
        <v>880100</v>
      </c>
      <c r="E8" s="6">
        <f t="shared" si="1"/>
        <v>171885</v>
      </c>
      <c r="F8" s="6">
        <f t="shared" si="1"/>
        <v>0</v>
      </c>
      <c r="G8" s="6">
        <f t="shared" si="1"/>
        <v>0</v>
      </c>
      <c r="H8" s="6">
        <f>SUM(H3:H7)</f>
        <v>0</v>
      </c>
      <c r="I8" s="6">
        <f>SUM(I3:I7)</f>
        <v>0</v>
      </c>
      <c r="J8" s="6">
        <f>SUM(J3:J7)</f>
        <v>0</v>
      </c>
      <c r="K8" s="6">
        <f>SUM(K3:K7)</f>
        <v>0</v>
      </c>
      <c r="L8" s="6">
        <f t="shared" si="1"/>
        <v>0</v>
      </c>
      <c r="M8" s="6">
        <f t="shared" si="1"/>
        <v>0</v>
      </c>
      <c r="N8" s="6">
        <f>SUM(N3:N7)</f>
        <v>0</v>
      </c>
      <c r="O8" s="6">
        <f t="shared" si="1"/>
        <v>0</v>
      </c>
      <c r="P8" s="6">
        <f t="shared" si="1"/>
        <v>1051985</v>
      </c>
      <c r="Q8" s="6">
        <f t="shared" si="1"/>
        <v>0</v>
      </c>
      <c r="R8" s="6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/>
      <c r="X8" s="6"/>
      <c r="Y8" s="6"/>
      <c r="Z8" s="6">
        <f>SUM(Z3:Z7)</f>
        <v>1051985</v>
      </c>
      <c r="AA8" s="4">
        <f t="shared" si="0"/>
        <v>1051985</v>
      </c>
    </row>
    <row r="9" spans="1:27" ht="15">
      <c r="A9" s="8"/>
      <c r="B9" s="59" t="s">
        <v>24</v>
      </c>
      <c r="C9" s="59" t="s">
        <v>24</v>
      </c>
      <c r="D9" s="7">
        <f aca="true" t="shared" si="2" ref="D9:V9">SUM(D2,D8)</f>
        <v>46125673</v>
      </c>
      <c r="E9" s="7">
        <f t="shared" si="2"/>
        <v>9192763</v>
      </c>
      <c r="F9" s="7">
        <f t="shared" si="2"/>
        <v>19308797</v>
      </c>
      <c r="G9" s="7">
        <f t="shared" si="2"/>
        <v>0</v>
      </c>
      <c r="H9" s="7">
        <f>SUM(H2,H8)</f>
        <v>514000</v>
      </c>
      <c r="I9" s="7">
        <f>SUM(I2,I8)</f>
        <v>0</v>
      </c>
      <c r="J9" s="7">
        <f>SUM(J2,J8)</f>
        <v>0</v>
      </c>
      <c r="K9" s="7">
        <f t="shared" si="2"/>
        <v>514000</v>
      </c>
      <c r="L9" s="7">
        <f t="shared" si="2"/>
        <v>161227</v>
      </c>
      <c r="M9" s="7">
        <f t="shared" si="2"/>
        <v>0</v>
      </c>
      <c r="N9" s="7">
        <f>SUM(N2,N8)</f>
        <v>0</v>
      </c>
      <c r="O9" s="7">
        <f t="shared" si="2"/>
        <v>0</v>
      </c>
      <c r="P9" s="7">
        <f t="shared" si="2"/>
        <v>75302460</v>
      </c>
      <c r="Q9" s="7">
        <f t="shared" si="2"/>
        <v>5334000</v>
      </c>
      <c r="R9" s="7">
        <f t="shared" si="2"/>
        <v>0</v>
      </c>
      <c r="S9" s="7">
        <f t="shared" si="2"/>
        <v>0</v>
      </c>
      <c r="T9" s="7">
        <f t="shared" si="2"/>
        <v>0</v>
      </c>
      <c r="U9" s="7">
        <f t="shared" si="2"/>
        <v>0</v>
      </c>
      <c r="V9" s="7">
        <f t="shared" si="2"/>
        <v>609727</v>
      </c>
      <c r="W9" s="7"/>
      <c r="X9" s="7"/>
      <c r="Y9" s="7"/>
      <c r="Z9" s="7">
        <f>SUM(Z2,Z8)</f>
        <v>69358733</v>
      </c>
      <c r="AA9" s="7">
        <f t="shared" si="0"/>
        <v>75302460</v>
      </c>
    </row>
    <row r="12" ht="12.75">
      <c r="K12" s="13"/>
    </row>
  </sheetData>
  <sheetProtection/>
  <mergeCells count="9">
    <mergeCell ref="B8:C8"/>
    <mergeCell ref="B9:C9"/>
    <mergeCell ref="B5:C5"/>
    <mergeCell ref="A1:A2"/>
    <mergeCell ref="B1:B2"/>
    <mergeCell ref="B3:C3"/>
    <mergeCell ref="B4:C4"/>
    <mergeCell ref="B7:C7"/>
    <mergeCell ref="B6:C6"/>
  </mergeCells>
  <printOptions horizontalCentered="1"/>
  <pageMargins left="0" right="0" top="1.5748031496062993" bottom="0.984251968503937" header="0.5118110236220472" footer="0.5118110236220472"/>
  <pageSetup horizontalDpi="600" verticalDpi="600" orientation="landscape" paperSize="9" scale="90" r:id="rId1"/>
  <headerFooter alignWithMargins="0">
    <oddHeader>&amp;C&amp;"Arial CE,Félkövér"Kunfehértó Községi Önkormányzat Napközi Otthonos Óvoda&amp;"Arial CE,Normál"
I&amp;"Arial CE,Félkövér"&amp;11I. sz. rendelet módosítás&amp;"Arial CE,Normál"&amp;10
(2018. 09. 26.)</oddHeader>
    <oddFooter>&amp;LNyomtatva: &amp;D   &amp;T&amp;C&amp;P oldal&amp;R&amp;F/&amp;A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B1">
      <selection activeCell="H39" sqref="H39"/>
    </sheetView>
  </sheetViews>
  <sheetFormatPr defaultColWidth="9.00390625" defaultRowHeight="12.75"/>
  <cols>
    <col min="1" max="1" width="6.375" style="0" bestFit="1" customWidth="1"/>
    <col min="2" max="2" width="19.375" style="0" customWidth="1"/>
    <col min="3" max="3" width="14.875" style="0" bestFit="1" customWidth="1"/>
    <col min="4" max="6" width="11.25390625" style="0" bestFit="1" customWidth="1"/>
    <col min="7" max="7" width="12.375" style="0" bestFit="1" customWidth="1"/>
    <col min="8" max="8" width="9.875" style="0" bestFit="1" customWidth="1"/>
    <col min="9" max="9" width="8.00390625" style="0" bestFit="1" customWidth="1"/>
    <col min="10" max="10" width="12.375" style="0" customWidth="1"/>
    <col min="11" max="11" width="12.00390625" style="0" bestFit="1" customWidth="1"/>
    <col min="12" max="12" width="10.00390625" style="0" bestFit="1" customWidth="1"/>
    <col min="13" max="13" width="11.375" style="0" customWidth="1"/>
    <col min="14" max="14" width="11.00390625" style="0" hidden="1" customWidth="1"/>
    <col min="15" max="15" width="13.125" style="0" hidden="1" customWidth="1"/>
    <col min="16" max="16" width="11.125" style="0" bestFit="1" customWidth="1"/>
    <col min="17" max="17" width="10.125" style="0" bestFit="1" customWidth="1"/>
    <col min="18" max="19" width="8.625" style="0" customWidth="1"/>
    <col min="20" max="20" width="10.25390625" style="0" customWidth="1"/>
    <col min="21" max="21" width="12.00390625" style="0" customWidth="1"/>
    <col min="22" max="22" width="10.125" style="0" bestFit="1" customWidth="1"/>
    <col min="23" max="24" width="11.625" style="0" customWidth="1"/>
    <col min="25" max="25" width="11.625" style="0" hidden="1" customWidth="1"/>
    <col min="26" max="26" width="11.875" style="0" bestFit="1" customWidth="1"/>
    <col min="27" max="27" width="11.125" style="0" bestFit="1" customWidth="1"/>
  </cols>
  <sheetData>
    <row r="1" spans="1:27" ht="38.25">
      <c r="A1" s="62" t="s">
        <v>8</v>
      </c>
      <c r="B1" s="63" t="s">
        <v>7</v>
      </c>
      <c r="C1" s="8"/>
      <c r="D1" s="1" t="s">
        <v>0</v>
      </c>
      <c r="E1" s="1" t="s">
        <v>1</v>
      </c>
      <c r="F1" s="1" t="s">
        <v>2</v>
      </c>
      <c r="G1" s="2" t="s">
        <v>44</v>
      </c>
      <c r="H1" s="1" t="s">
        <v>58</v>
      </c>
      <c r="I1" s="1" t="s">
        <v>59</v>
      </c>
      <c r="J1" s="2" t="s">
        <v>72</v>
      </c>
      <c r="K1" s="2" t="s">
        <v>60</v>
      </c>
      <c r="L1" s="1" t="s">
        <v>5</v>
      </c>
      <c r="M1" s="2" t="s">
        <v>39</v>
      </c>
      <c r="N1" s="2" t="s">
        <v>57</v>
      </c>
      <c r="O1" s="2" t="s">
        <v>40</v>
      </c>
      <c r="P1" s="2" t="s">
        <v>6</v>
      </c>
      <c r="Q1" s="1" t="s">
        <v>26</v>
      </c>
      <c r="R1" s="2" t="s">
        <v>42</v>
      </c>
      <c r="S1" s="2" t="s">
        <v>132</v>
      </c>
      <c r="T1" s="2" t="s">
        <v>43</v>
      </c>
      <c r="U1" s="1" t="s">
        <v>4</v>
      </c>
      <c r="V1" s="2" t="s">
        <v>27</v>
      </c>
      <c r="W1" s="2" t="s">
        <v>41</v>
      </c>
      <c r="X1" s="2" t="s">
        <v>146</v>
      </c>
      <c r="Y1" s="2" t="s">
        <v>56</v>
      </c>
      <c r="Z1" s="2" t="s">
        <v>28</v>
      </c>
      <c r="AA1" s="2" t="s">
        <v>29</v>
      </c>
    </row>
    <row r="2" spans="1:27" ht="12.75">
      <c r="A2" s="62"/>
      <c r="B2" s="62"/>
      <c r="C2" s="3" t="s">
        <v>38</v>
      </c>
      <c r="D2" s="4">
        <v>42070510</v>
      </c>
      <c r="E2" s="4">
        <v>8370476</v>
      </c>
      <c r="F2" s="4">
        <v>10145812</v>
      </c>
      <c r="G2" s="4">
        <v>0</v>
      </c>
      <c r="H2" s="4">
        <v>635000</v>
      </c>
      <c r="I2" s="4">
        <v>0</v>
      </c>
      <c r="J2" s="4">
        <v>0</v>
      </c>
      <c r="K2" s="4">
        <v>635000</v>
      </c>
      <c r="L2" s="4">
        <v>826426</v>
      </c>
      <c r="M2" s="4">
        <v>0</v>
      </c>
      <c r="N2" s="4">
        <v>0</v>
      </c>
      <c r="O2" s="4">
        <v>0</v>
      </c>
      <c r="P2" s="4">
        <v>62048224</v>
      </c>
      <c r="Q2" s="4">
        <v>1400000</v>
      </c>
      <c r="R2" s="4">
        <v>959623</v>
      </c>
      <c r="S2" s="4">
        <v>0</v>
      </c>
      <c r="T2" s="4">
        <v>0</v>
      </c>
      <c r="U2" s="4">
        <v>0</v>
      </c>
      <c r="V2" s="4">
        <v>834156</v>
      </c>
      <c r="W2" s="4">
        <v>0</v>
      </c>
      <c r="X2" s="4"/>
      <c r="Y2" s="4"/>
      <c r="Z2" s="4">
        <v>58854445</v>
      </c>
      <c r="AA2" s="4">
        <v>62048224</v>
      </c>
    </row>
    <row r="3" spans="1:27" s="12" customFormat="1" ht="12.75">
      <c r="A3" s="1" t="s">
        <v>9</v>
      </c>
      <c r="B3" s="61" t="s">
        <v>142</v>
      </c>
      <c r="C3" s="61"/>
      <c r="D3" s="9">
        <v>-5300</v>
      </c>
      <c r="E3" s="9">
        <v>-1166</v>
      </c>
      <c r="F3" s="9"/>
      <c r="G3" s="9"/>
      <c r="H3" s="9"/>
      <c r="I3" s="9"/>
      <c r="J3" s="9"/>
      <c r="K3" s="9">
        <f aca="true" t="shared" si="0" ref="K3:K18">SUM(H3:J3)</f>
        <v>0</v>
      </c>
      <c r="L3" s="9"/>
      <c r="M3" s="9"/>
      <c r="N3" s="9"/>
      <c r="O3" s="9"/>
      <c r="P3" s="11">
        <f aca="true" t="shared" si="1" ref="P3:P18">SUM(D3:G3,K3:O3)</f>
        <v>-6466</v>
      </c>
      <c r="Q3" s="9"/>
      <c r="R3" s="9"/>
      <c r="S3" s="9"/>
      <c r="T3" s="9"/>
      <c r="U3" s="9"/>
      <c r="V3" s="9"/>
      <c r="W3" s="9"/>
      <c r="X3" s="9"/>
      <c r="Y3" s="9"/>
      <c r="Z3" s="9">
        <v>-6466</v>
      </c>
      <c r="AA3" s="11">
        <f aca="true" t="shared" si="2" ref="AA3:AA20">SUM(Q3:Z3)</f>
        <v>-6466</v>
      </c>
    </row>
    <row r="4" spans="1:27" s="12" customFormat="1" ht="12.75">
      <c r="A4" s="1" t="s">
        <v>10</v>
      </c>
      <c r="B4" s="61" t="s">
        <v>190</v>
      </c>
      <c r="C4" s="61"/>
      <c r="D4" s="9">
        <v>-900000</v>
      </c>
      <c r="E4" s="9">
        <v>-175500</v>
      </c>
      <c r="F4" s="9"/>
      <c r="G4" s="9"/>
      <c r="H4" s="9"/>
      <c r="I4" s="9"/>
      <c r="J4" s="9"/>
      <c r="K4" s="9">
        <f>SUM(H4:J4)</f>
        <v>0</v>
      </c>
      <c r="L4" s="9"/>
      <c r="M4" s="9"/>
      <c r="N4" s="9"/>
      <c r="O4" s="9"/>
      <c r="P4" s="11">
        <f t="shared" si="1"/>
        <v>-1075500</v>
      </c>
      <c r="Q4" s="9"/>
      <c r="R4" s="9"/>
      <c r="S4" s="9"/>
      <c r="T4" s="9"/>
      <c r="U4" s="9"/>
      <c r="V4" s="9"/>
      <c r="W4" s="9"/>
      <c r="X4" s="9"/>
      <c r="Y4" s="9"/>
      <c r="Z4" s="9">
        <v>-1075500</v>
      </c>
      <c r="AA4" s="11">
        <f t="shared" si="2"/>
        <v>-1075500</v>
      </c>
    </row>
    <row r="5" spans="1:27" s="12" customFormat="1" ht="12.75">
      <c r="A5" s="1" t="s">
        <v>11</v>
      </c>
      <c r="B5" s="61" t="s">
        <v>186</v>
      </c>
      <c r="C5" s="61"/>
      <c r="D5" s="9">
        <v>213222</v>
      </c>
      <c r="E5" s="9">
        <v>41578</v>
      </c>
      <c r="F5" s="9"/>
      <c r="G5" s="9"/>
      <c r="H5" s="9"/>
      <c r="I5" s="9"/>
      <c r="J5" s="9"/>
      <c r="K5" s="15">
        <f t="shared" si="0"/>
        <v>0</v>
      </c>
      <c r="L5" s="9"/>
      <c r="M5" s="9"/>
      <c r="N5" s="9"/>
      <c r="O5" s="9"/>
      <c r="P5" s="11">
        <f t="shared" si="1"/>
        <v>254800</v>
      </c>
      <c r="Q5" s="9"/>
      <c r="R5" s="9"/>
      <c r="S5" s="9"/>
      <c r="T5" s="9"/>
      <c r="U5" s="9"/>
      <c r="V5" s="9"/>
      <c r="W5" s="9"/>
      <c r="X5" s="9"/>
      <c r="Y5" s="9"/>
      <c r="Z5" s="9">
        <v>254800</v>
      </c>
      <c r="AA5" s="11">
        <f t="shared" si="2"/>
        <v>254800</v>
      </c>
    </row>
    <row r="6" spans="1:27" s="12" customFormat="1" ht="12.75">
      <c r="A6" s="1" t="s">
        <v>12</v>
      </c>
      <c r="B6" s="61"/>
      <c r="C6" s="61"/>
      <c r="D6" s="9"/>
      <c r="E6" s="9"/>
      <c r="F6" s="9"/>
      <c r="G6" s="9"/>
      <c r="H6" s="9"/>
      <c r="I6" s="9"/>
      <c r="J6" s="9"/>
      <c r="K6" s="9">
        <f t="shared" si="0"/>
        <v>0</v>
      </c>
      <c r="L6" s="9"/>
      <c r="M6" s="9"/>
      <c r="N6" s="9"/>
      <c r="O6" s="9"/>
      <c r="P6" s="11">
        <f t="shared" si="1"/>
        <v>0</v>
      </c>
      <c r="Q6" s="9"/>
      <c r="R6" s="9"/>
      <c r="S6" s="9"/>
      <c r="T6" s="9"/>
      <c r="U6" s="9"/>
      <c r="V6" s="9"/>
      <c r="W6" s="9"/>
      <c r="X6" s="9"/>
      <c r="Y6" s="9"/>
      <c r="Z6" s="9"/>
      <c r="AA6" s="11">
        <f t="shared" si="2"/>
        <v>0</v>
      </c>
    </row>
    <row r="7" spans="1:27" s="12" customFormat="1" ht="12.75" customHeight="1">
      <c r="A7" s="1" t="s">
        <v>13</v>
      </c>
      <c r="B7" s="61"/>
      <c r="C7" s="61"/>
      <c r="D7" s="9"/>
      <c r="E7" s="9"/>
      <c r="F7" s="9"/>
      <c r="G7" s="9"/>
      <c r="H7" s="9"/>
      <c r="I7" s="9"/>
      <c r="J7" s="9"/>
      <c r="K7" s="9">
        <f t="shared" si="0"/>
        <v>0</v>
      </c>
      <c r="L7" s="9"/>
      <c r="M7" s="9"/>
      <c r="N7" s="9"/>
      <c r="O7" s="9"/>
      <c r="P7" s="11">
        <f t="shared" si="1"/>
        <v>0</v>
      </c>
      <c r="Q7" s="9"/>
      <c r="R7" s="9"/>
      <c r="S7" s="9"/>
      <c r="T7" s="9"/>
      <c r="U7" s="9"/>
      <c r="V7" s="9"/>
      <c r="W7" s="9"/>
      <c r="X7" s="9"/>
      <c r="Y7" s="9"/>
      <c r="Z7" s="9"/>
      <c r="AA7" s="11">
        <f t="shared" si="2"/>
        <v>0</v>
      </c>
    </row>
    <row r="8" spans="1:27" s="12" customFormat="1" ht="12.75" hidden="1">
      <c r="A8" s="1" t="s">
        <v>14</v>
      </c>
      <c r="B8" s="61"/>
      <c r="C8" s="61"/>
      <c r="D8" s="9"/>
      <c r="E8" s="9"/>
      <c r="F8" s="9"/>
      <c r="G8" s="9"/>
      <c r="H8" s="9"/>
      <c r="I8" s="9"/>
      <c r="J8" s="9"/>
      <c r="K8" s="9">
        <f t="shared" si="0"/>
        <v>0</v>
      </c>
      <c r="L8" s="9"/>
      <c r="M8" s="9"/>
      <c r="N8" s="9"/>
      <c r="O8" s="9"/>
      <c r="P8" s="11">
        <f t="shared" si="1"/>
        <v>0</v>
      </c>
      <c r="Q8" s="9"/>
      <c r="R8" s="9"/>
      <c r="S8" s="9"/>
      <c r="T8" s="9"/>
      <c r="U8" s="9"/>
      <c r="V8" s="9"/>
      <c r="W8" s="9"/>
      <c r="X8" s="9"/>
      <c r="Y8" s="9"/>
      <c r="Z8" s="9"/>
      <c r="AA8" s="11">
        <f t="shared" si="2"/>
        <v>0</v>
      </c>
    </row>
    <row r="9" spans="1:27" s="12" customFormat="1" ht="12.75" hidden="1">
      <c r="A9" s="1" t="s">
        <v>15</v>
      </c>
      <c r="B9" s="61"/>
      <c r="C9" s="61"/>
      <c r="D9" s="9"/>
      <c r="E9" s="9"/>
      <c r="F9" s="9"/>
      <c r="G9" s="9"/>
      <c r="H9" s="9"/>
      <c r="I9" s="9"/>
      <c r="J9" s="9"/>
      <c r="K9" s="9">
        <f t="shared" si="0"/>
        <v>0</v>
      </c>
      <c r="L9" s="9"/>
      <c r="M9" s="9"/>
      <c r="N9" s="9"/>
      <c r="O9" s="9"/>
      <c r="P9" s="11">
        <f t="shared" si="1"/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11">
        <f t="shared" si="2"/>
        <v>0</v>
      </c>
    </row>
    <row r="10" spans="1:27" s="12" customFormat="1" ht="12.75" hidden="1">
      <c r="A10" s="1" t="s">
        <v>16</v>
      </c>
      <c r="B10" s="61"/>
      <c r="C10" s="61"/>
      <c r="D10" s="9"/>
      <c r="E10" s="9"/>
      <c r="F10" s="9"/>
      <c r="G10" s="9"/>
      <c r="H10" s="9"/>
      <c r="I10" s="9"/>
      <c r="J10" s="9"/>
      <c r="K10" s="9">
        <f t="shared" si="0"/>
        <v>0</v>
      </c>
      <c r="L10" s="9"/>
      <c r="M10" s="9"/>
      <c r="N10" s="9"/>
      <c r="O10" s="9"/>
      <c r="P10" s="11">
        <f t="shared" si="1"/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11">
        <f t="shared" si="2"/>
        <v>0</v>
      </c>
    </row>
    <row r="11" spans="1:27" s="12" customFormat="1" ht="12.75" hidden="1">
      <c r="A11" s="1" t="s">
        <v>54</v>
      </c>
      <c r="B11" s="61"/>
      <c r="C11" s="61"/>
      <c r="D11" s="9"/>
      <c r="E11" s="9"/>
      <c r="F11" s="9"/>
      <c r="G11" s="9"/>
      <c r="H11" s="9"/>
      <c r="I11" s="9"/>
      <c r="J11" s="9"/>
      <c r="K11" s="9">
        <f t="shared" si="0"/>
        <v>0</v>
      </c>
      <c r="L11" s="9"/>
      <c r="M11" s="9"/>
      <c r="N11" s="9"/>
      <c r="O11" s="9"/>
      <c r="P11" s="11">
        <f t="shared" si="1"/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11">
        <f t="shared" si="2"/>
        <v>0</v>
      </c>
    </row>
    <row r="12" spans="1:27" s="12" customFormat="1" ht="12.75" hidden="1">
      <c r="A12" s="1" t="s">
        <v>17</v>
      </c>
      <c r="B12" s="60"/>
      <c r="C12" s="61"/>
      <c r="D12" s="9"/>
      <c r="E12" s="9"/>
      <c r="F12" s="9"/>
      <c r="G12" s="9"/>
      <c r="H12" s="9"/>
      <c r="I12" s="9"/>
      <c r="J12" s="9"/>
      <c r="K12" s="9">
        <f t="shared" si="0"/>
        <v>0</v>
      </c>
      <c r="L12" s="9"/>
      <c r="M12" s="9"/>
      <c r="N12" s="9"/>
      <c r="O12" s="9"/>
      <c r="P12" s="11">
        <f t="shared" si="1"/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11">
        <f t="shared" si="2"/>
        <v>0</v>
      </c>
    </row>
    <row r="13" spans="1:27" s="12" customFormat="1" ht="12.75" hidden="1">
      <c r="A13" s="1" t="s">
        <v>18</v>
      </c>
      <c r="B13" s="61"/>
      <c r="C13" s="61"/>
      <c r="D13" s="9"/>
      <c r="E13" s="9"/>
      <c r="F13" s="9"/>
      <c r="G13" s="9"/>
      <c r="H13" s="9"/>
      <c r="I13" s="9"/>
      <c r="J13" s="9"/>
      <c r="K13" s="9">
        <f t="shared" si="0"/>
        <v>0</v>
      </c>
      <c r="L13" s="9"/>
      <c r="M13" s="9"/>
      <c r="N13" s="9"/>
      <c r="O13" s="9"/>
      <c r="P13" s="11">
        <f t="shared" si="1"/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11">
        <f t="shared" si="2"/>
        <v>0</v>
      </c>
    </row>
    <row r="14" spans="1:27" s="12" customFormat="1" ht="12.75" hidden="1">
      <c r="A14" s="1" t="s">
        <v>19</v>
      </c>
      <c r="B14" s="60"/>
      <c r="C14" s="61"/>
      <c r="D14" s="9"/>
      <c r="E14" s="9"/>
      <c r="F14" s="9"/>
      <c r="G14" s="9"/>
      <c r="H14" s="9"/>
      <c r="I14" s="9"/>
      <c r="J14" s="9"/>
      <c r="K14" s="9">
        <f t="shared" si="0"/>
        <v>0</v>
      </c>
      <c r="L14" s="9"/>
      <c r="M14" s="9"/>
      <c r="N14" s="9"/>
      <c r="O14" s="9"/>
      <c r="P14" s="11">
        <f t="shared" si="1"/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11">
        <f t="shared" si="2"/>
        <v>0</v>
      </c>
    </row>
    <row r="15" spans="1:27" s="12" customFormat="1" ht="12.75" hidden="1">
      <c r="A15" s="1" t="s">
        <v>20</v>
      </c>
      <c r="B15" s="61"/>
      <c r="C15" s="61"/>
      <c r="D15" s="9"/>
      <c r="E15" s="9"/>
      <c r="F15" s="9"/>
      <c r="G15" s="9"/>
      <c r="H15" s="9"/>
      <c r="I15" s="9"/>
      <c r="J15" s="9"/>
      <c r="K15" s="9">
        <f t="shared" si="0"/>
        <v>0</v>
      </c>
      <c r="L15" s="9"/>
      <c r="M15" s="9"/>
      <c r="N15" s="9"/>
      <c r="O15" s="9"/>
      <c r="P15" s="11">
        <f t="shared" si="1"/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11">
        <f t="shared" si="2"/>
        <v>0</v>
      </c>
    </row>
    <row r="16" spans="1:27" s="12" customFormat="1" ht="12.75" hidden="1">
      <c r="A16" s="1" t="s">
        <v>21</v>
      </c>
      <c r="B16" s="61"/>
      <c r="C16" s="61"/>
      <c r="D16" s="9"/>
      <c r="E16" s="9"/>
      <c r="F16" s="9"/>
      <c r="G16" s="9"/>
      <c r="H16" s="9"/>
      <c r="I16" s="9"/>
      <c r="J16" s="9"/>
      <c r="K16" s="9">
        <f t="shared" si="0"/>
        <v>0</v>
      </c>
      <c r="L16" s="9"/>
      <c r="M16" s="9"/>
      <c r="N16" s="9"/>
      <c r="O16" s="9"/>
      <c r="P16" s="11">
        <f t="shared" si="1"/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11">
        <f t="shared" si="2"/>
        <v>0</v>
      </c>
    </row>
    <row r="17" spans="1:27" s="12" customFormat="1" ht="12.75" hidden="1">
      <c r="A17" s="1" t="s">
        <v>22</v>
      </c>
      <c r="B17" s="61"/>
      <c r="C17" s="61"/>
      <c r="D17" s="9"/>
      <c r="E17" s="9"/>
      <c r="F17" s="9"/>
      <c r="G17" s="9"/>
      <c r="H17" s="9"/>
      <c r="I17" s="9"/>
      <c r="J17" s="9"/>
      <c r="K17" s="9">
        <f t="shared" si="0"/>
        <v>0</v>
      </c>
      <c r="L17" s="9"/>
      <c r="M17" s="9"/>
      <c r="N17" s="9"/>
      <c r="O17" s="9"/>
      <c r="P17" s="11">
        <f t="shared" si="1"/>
        <v>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11">
        <f t="shared" si="2"/>
        <v>0</v>
      </c>
    </row>
    <row r="18" spans="1:27" s="12" customFormat="1" ht="12.75" hidden="1">
      <c r="A18" s="1" t="s">
        <v>23</v>
      </c>
      <c r="B18" s="61"/>
      <c r="C18" s="61"/>
      <c r="D18" s="9"/>
      <c r="E18" s="9"/>
      <c r="F18" s="9"/>
      <c r="G18" s="9"/>
      <c r="H18" s="9"/>
      <c r="I18" s="9"/>
      <c r="J18" s="9"/>
      <c r="K18" s="9">
        <f t="shared" si="0"/>
        <v>0</v>
      </c>
      <c r="L18" s="9"/>
      <c r="M18" s="9"/>
      <c r="N18" s="9"/>
      <c r="O18" s="9"/>
      <c r="P18" s="11">
        <f t="shared" si="1"/>
        <v>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11">
        <f t="shared" si="2"/>
        <v>0</v>
      </c>
    </row>
    <row r="19" spans="1:27" ht="12.75">
      <c r="A19" s="8"/>
      <c r="B19" s="58" t="s">
        <v>25</v>
      </c>
      <c r="C19" s="58"/>
      <c r="D19" s="6">
        <f aca="true" t="shared" si="3" ref="D19:Z19">SUM(D3:D18)</f>
        <v>-692078</v>
      </c>
      <c r="E19" s="6">
        <f t="shared" si="3"/>
        <v>-135088</v>
      </c>
      <c r="F19" s="6">
        <f t="shared" si="3"/>
        <v>0</v>
      </c>
      <c r="G19" s="6">
        <f t="shared" si="3"/>
        <v>0</v>
      </c>
      <c r="H19" s="6">
        <f>SUM(H3:H18)</f>
        <v>0</v>
      </c>
      <c r="I19" s="6">
        <f>SUM(I3:I18)</f>
        <v>0</v>
      </c>
      <c r="J19" s="6">
        <f>SUM(J3:J18)</f>
        <v>0</v>
      </c>
      <c r="K19" s="6">
        <f>SUM(K3:K18)</f>
        <v>0</v>
      </c>
      <c r="L19" s="6">
        <f t="shared" si="3"/>
        <v>0</v>
      </c>
      <c r="M19" s="6">
        <f>SUM(M3:M18)</f>
        <v>0</v>
      </c>
      <c r="N19" s="6">
        <f t="shared" si="3"/>
        <v>0</v>
      </c>
      <c r="O19" s="6">
        <f t="shared" si="3"/>
        <v>0</v>
      </c>
      <c r="P19" s="6">
        <f t="shared" si="3"/>
        <v>-827166</v>
      </c>
      <c r="Q19" s="6">
        <f t="shared" si="3"/>
        <v>0</v>
      </c>
      <c r="R19" s="6">
        <f t="shared" si="3"/>
        <v>0</v>
      </c>
      <c r="S19" s="6">
        <f t="shared" si="3"/>
        <v>0</v>
      </c>
      <c r="T19" s="6">
        <f t="shared" si="3"/>
        <v>0</v>
      </c>
      <c r="U19" s="6">
        <f t="shared" si="3"/>
        <v>0</v>
      </c>
      <c r="V19" s="6">
        <f t="shared" si="3"/>
        <v>0</v>
      </c>
      <c r="W19" s="6">
        <f t="shared" si="3"/>
        <v>0</v>
      </c>
      <c r="X19" s="6"/>
      <c r="Y19" s="6"/>
      <c r="Z19" s="6">
        <f t="shared" si="3"/>
        <v>-827166</v>
      </c>
      <c r="AA19" s="4">
        <f t="shared" si="2"/>
        <v>-827166</v>
      </c>
    </row>
    <row r="20" spans="1:27" ht="15">
      <c r="A20" s="8"/>
      <c r="B20" s="59" t="s">
        <v>24</v>
      </c>
      <c r="C20" s="59" t="s">
        <v>24</v>
      </c>
      <c r="D20" s="7">
        <f aca="true" t="shared" si="4" ref="D20:Z20">SUM(D2,D19)</f>
        <v>41378432</v>
      </c>
      <c r="E20" s="7">
        <f t="shared" si="4"/>
        <v>8235388</v>
      </c>
      <c r="F20" s="7">
        <f t="shared" si="4"/>
        <v>10145812</v>
      </c>
      <c r="G20" s="7">
        <f t="shared" si="4"/>
        <v>0</v>
      </c>
      <c r="H20" s="7">
        <f>SUM(H2,H19)</f>
        <v>635000</v>
      </c>
      <c r="I20" s="7">
        <f>SUM(I2,I19)</f>
        <v>0</v>
      </c>
      <c r="J20" s="7">
        <f>SUM(J2,J19)</f>
        <v>0</v>
      </c>
      <c r="K20" s="7">
        <f t="shared" si="4"/>
        <v>635000</v>
      </c>
      <c r="L20" s="7">
        <f t="shared" si="4"/>
        <v>826426</v>
      </c>
      <c r="M20" s="7">
        <f>SUM(M2,M19)</f>
        <v>0</v>
      </c>
      <c r="N20" s="7">
        <f t="shared" si="4"/>
        <v>0</v>
      </c>
      <c r="O20" s="7">
        <f t="shared" si="4"/>
        <v>0</v>
      </c>
      <c r="P20" s="7">
        <f t="shared" si="4"/>
        <v>61221058</v>
      </c>
      <c r="Q20" s="7">
        <f t="shared" si="4"/>
        <v>1400000</v>
      </c>
      <c r="R20" s="7">
        <f t="shared" si="4"/>
        <v>959623</v>
      </c>
      <c r="S20" s="7">
        <f t="shared" si="4"/>
        <v>0</v>
      </c>
      <c r="T20" s="7">
        <f t="shared" si="4"/>
        <v>0</v>
      </c>
      <c r="U20" s="7">
        <f t="shared" si="4"/>
        <v>0</v>
      </c>
      <c r="V20" s="7">
        <f t="shared" si="4"/>
        <v>834156</v>
      </c>
      <c r="W20" s="7">
        <f t="shared" si="4"/>
        <v>0</v>
      </c>
      <c r="X20" s="7"/>
      <c r="Y20" s="7"/>
      <c r="Z20" s="7">
        <f t="shared" si="4"/>
        <v>58027279</v>
      </c>
      <c r="AA20" s="7">
        <f t="shared" si="2"/>
        <v>61221058</v>
      </c>
    </row>
    <row r="22" spans="2:3" ht="27.75" customHeight="1" hidden="1">
      <c r="B22" s="64" t="s">
        <v>31</v>
      </c>
      <c r="C22" s="65"/>
    </row>
    <row r="23" spans="1:16" ht="12.75" hidden="1">
      <c r="A23" s="1" t="s">
        <v>9</v>
      </c>
      <c r="B23" s="61" t="s">
        <v>32</v>
      </c>
      <c r="C23" s="61"/>
      <c r="D23" s="5">
        <v>40</v>
      </c>
      <c r="E23" s="5">
        <v>10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4">
        <f aca="true" t="shared" si="5" ref="P23:P29">SUM(D23:L23)</f>
        <v>50</v>
      </c>
    </row>
    <row r="24" spans="1:16" ht="12.75" hidden="1">
      <c r="A24" s="1" t="s">
        <v>10</v>
      </c>
      <c r="B24" s="61" t="s">
        <v>33</v>
      </c>
      <c r="C24" s="61"/>
      <c r="D24" s="5"/>
      <c r="E24" s="5"/>
      <c r="F24" s="5">
        <v>158</v>
      </c>
      <c r="G24" s="5"/>
      <c r="H24" s="5"/>
      <c r="I24" s="5"/>
      <c r="J24" s="5"/>
      <c r="K24" s="5"/>
      <c r="L24" s="5"/>
      <c r="M24" s="5"/>
      <c r="N24" s="5"/>
      <c r="O24" s="5"/>
      <c r="P24" s="4">
        <f t="shared" si="5"/>
        <v>158</v>
      </c>
    </row>
    <row r="25" spans="1:16" ht="12.75" hidden="1">
      <c r="A25" s="1" t="s">
        <v>11</v>
      </c>
      <c r="B25" s="61" t="s">
        <v>34</v>
      </c>
      <c r="C25" s="61"/>
      <c r="D25" s="5"/>
      <c r="E25" s="5"/>
      <c r="F25" s="5">
        <v>285</v>
      </c>
      <c r="G25" s="5"/>
      <c r="H25" s="5"/>
      <c r="I25" s="5"/>
      <c r="J25" s="5"/>
      <c r="K25" s="5"/>
      <c r="L25" s="5"/>
      <c r="M25" s="5"/>
      <c r="N25" s="5"/>
      <c r="O25" s="5"/>
      <c r="P25" s="4">
        <f t="shared" si="5"/>
        <v>285</v>
      </c>
    </row>
    <row r="26" spans="1:16" ht="12.75" hidden="1">
      <c r="A26" s="1" t="s">
        <v>12</v>
      </c>
      <c r="B26" s="61" t="s">
        <v>35</v>
      </c>
      <c r="C26" s="61"/>
      <c r="D26" s="5"/>
      <c r="E26" s="5"/>
      <c r="F26" s="5">
        <v>67</v>
      </c>
      <c r="G26" s="5"/>
      <c r="H26" s="5"/>
      <c r="I26" s="5"/>
      <c r="J26" s="5"/>
      <c r="K26" s="5"/>
      <c r="L26" s="5"/>
      <c r="M26" s="5"/>
      <c r="N26" s="5"/>
      <c r="O26" s="5"/>
      <c r="P26" s="4">
        <f t="shared" si="5"/>
        <v>67</v>
      </c>
    </row>
    <row r="27" spans="1:16" ht="12.75" hidden="1">
      <c r="A27" s="1" t="s">
        <v>13</v>
      </c>
      <c r="B27" s="61" t="s">
        <v>36</v>
      </c>
      <c r="C27" s="61"/>
      <c r="D27" s="5"/>
      <c r="E27" s="5"/>
      <c r="F27" s="5"/>
      <c r="G27" s="5"/>
      <c r="H27" s="5"/>
      <c r="I27" s="5"/>
      <c r="J27" s="5"/>
      <c r="K27" s="5">
        <v>821</v>
      </c>
      <c r="L27" s="5"/>
      <c r="M27" s="5"/>
      <c r="N27" s="5"/>
      <c r="O27" s="5"/>
      <c r="P27" s="4">
        <f t="shared" si="5"/>
        <v>821</v>
      </c>
    </row>
    <row r="28" spans="1:16" ht="12.75" hidden="1">
      <c r="A28" s="1" t="s">
        <v>14</v>
      </c>
      <c r="B28" s="61" t="s">
        <v>37</v>
      </c>
      <c r="C28" s="61"/>
      <c r="D28" s="5"/>
      <c r="E28" s="5"/>
      <c r="F28" s="5"/>
      <c r="G28" s="5"/>
      <c r="H28" s="5"/>
      <c r="I28" s="5"/>
      <c r="J28" s="5"/>
      <c r="K28" s="5"/>
      <c r="L28" s="5">
        <v>3156</v>
      </c>
      <c r="M28" s="5"/>
      <c r="N28" s="5"/>
      <c r="O28" s="5"/>
      <c r="P28" s="4">
        <f t="shared" si="5"/>
        <v>3156</v>
      </c>
    </row>
    <row r="29" spans="1:16" ht="12.75" hidden="1">
      <c r="A29" s="8"/>
      <c r="B29" s="58" t="s">
        <v>30</v>
      </c>
      <c r="C29" s="58"/>
      <c r="D29" s="6">
        <f aca="true" t="shared" si="6" ref="D29:L29">SUM(D23:D28)</f>
        <v>40</v>
      </c>
      <c r="E29" s="6">
        <f t="shared" si="6"/>
        <v>10</v>
      </c>
      <c r="F29" s="6">
        <f t="shared" si="6"/>
        <v>510</v>
      </c>
      <c r="G29" s="6">
        <f t="shared" si="6"/>
        <v>0</v>
      </c>
      <c r="H29" s="6"/>
      <c r="I29" s="6"/>
      <c r="J29" s="6"/>
      <c r="K29" s="6">
        <f t="shared" si="6"/>
        <v>821</v>
      </c>
      <c r="L29" s="6">
        <f t="shared" si="6"/>
        <v>3156</v>
      </c>
      <c r="M29" s="6"/>
      <c r="N29" s="6"/>
      <c r="O29" s="6"/>
      <c r="P29" s="4">
        <f t="shared" si="5"/>
        <v>4537</v>
      </c>
    </row>
  </sheetData>
  <sheetProtection/>
  <mergeCells count="28">
    <mergeCell ref="B16:C16"/>
    <mergeCell ref="B10:C10"/>
    <mergeCell ref="B9:C9"/>
    <mergeCell ref="B11:C11"/>
    <mergeCell ref="B12:C12"/>
    <mergeCell ref="B13:C13"/>
    <mergeCell ref="B14:C14"/>
    <mergeCell ref="B15:C15"/>
    <mergeCell ref="B29:C29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18:C18"/>
    <mergeCell ref="A1:A2"/>
    <mergeCell ref="B1:B2"/>
    <mergeCell ref="B3:C3"/>
    <mergeCell ref="B4:C4"/>
    <mergeCell ref="B5:C5"/>
    <mergeCell ref="B17:C17"/>
    <mergeCell ref="B6:C6"/>
    <mergeCell ref="B7:C7"/>
    <mergeCell ref="B8:C8"/>
  </mergeCells>
  <printOptions horizontalCentered="1"/>
  <pageMargins left="0" right="0" top="1.5748031496062993" bottom="0.984251968503937" header="0.5118110236220472" footer="0.5118110236220472"/>
  <pageSetup horizontalDpi="600" verticalDpi="600" orientation="landscape" paperSize="9" scale="90" r:id="rId1"/>
  <headerFooter alignWithMargins="0">
    <oddHeader>&amp;C&amp;"Arial CE,Félkövér"Kunfehértó Községi Önkormányzat Napközi Otthonos Óvoda&amp;"Arial CE,Normál"
I&amp;"Arial CE,Félkövér"&amp;11I. sz. rendelet módosítás&amp;"Arial CE,Normál"&amp;10
(2018. 09. 26.)</oddHeader>
    <oddFooter>&amp;LNyomtatva: &amp;D   &amp;T&amp;C&amp;P oldal&amp;R&amp;F/&amp;A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">
      <selection activeCell="I57" sqref="I57"/>
    </sheetView>
  </sheetViews>
  <sheetFormatPr defaultColWidth="9.00390625" defaultRowHeight="12.75"/>
  <cols>
    <col min="1" max="1" width="6.00390625" style="39" customWidth="1"/>
    <col min="2" max="2" width="19.375" style="39" customWidth="1"/>
    <col min="3" max="3" width="10.25390625" style="39" bestFit="1" customWidth="1"/>
    <col min="4" max="4" width="11.25390625" style="39" bestFit="1" customWidth="1"/>
    <col min="5" max="5" width="10.125" style="39" bestFit="1" customWidth="1"/>
    <col min="6" max="6" width="11.25390625" style="39" bestFit="1" customWidth="1"/>
    <col min="7" max="7" width="10.125" style="39" bestFit="1" customWidth="1"/>
    <col min="8" max="8" width="12.75390625" style="39" customWidth="1"/>
    <col min="9" max="9" width="11.25390625" style="39" bestFit="1" customWidth="1"/>
    <col min="10" max="11" width="12.75390625" style="39" customWidth="1"/>
    <col min="12" max="12" width="12.75390625" style="39" hidden="1" customWidth="1"/>
    <col min="13" max="14" width="11.25390625" style="39" bestFit="1" customWidth="1"/>
    <col min="15" max="16" width="12.75390625" style="39" customWidth="1"/>
    <col min="17" max="17" width="10.125" style="39" bestFit="1" customWidth="1"/>
    <col min="18" max="18" width="12.75390625" style="39" customWidth="1"/>
    <col min="19" max="19" width="11.25390625" style="39" bestFit="1" customWidth="1"/>
    <col min="20" max="20" width="12.75390625" style="39" customWidth="1"/>
    <col min="21" max="21" width="8.125" style="39" bestFit="1" customWidth="1"/>
    <col min="22" max="22" width="11.25390625" style="39" bestFit="1" customWidth="1"/>
    <col min="23" max="23" width="12.75390625" style="39" customWidth="1"/>
    <col min="24" max="24" width="11.625" style="39" bestFit="1" customWidth="1"/>
    <col min="25" max="27" width="12.75390625" style="39" customWidth="1"/>
    <col min="28" max="16384" width="9.125" style="39" customWidth="1"/>
  </cols>
  <sheetData>
    <row r="1" spans="1:27" ht="38.25">
      <c r="A1" s="76" t="s">
        <v>8</v>
      </c>
      <c r="B1" s="77" t="s">
        <v>7</v>
      </c>
      <c r="C1" s="38"/>
      <c r="D1" s="36" t="s">
        <v>0</v>
      </c>
      <c r="E1" s="36" t="s">
        <v>1</v>
      </c>
      <c r="F1" s="36" t="s">
        <v>2</v>
      </c>
      <c r="G1" s="36" t="s">
        <v>3</v>
      </c>
      <c r="H1" s="36" t="s">
        <v>58</v>
      </c>
      <c r="I1" s="36" t="s">
        <v>59</v>
      </c>
      <c r="J1" s="37" t="s">
        <v>72</v>
      </c>
      <c r="K1" s="37" t="s">
        <v>60</v>
      </c>
      <c r="L1" s="37" t="s">
        <v>166</v>
      </c>
      <c r="M1" s="37" t="s">
        <v>39</v>
      </c>
      <c r="N1" s="37" t="s">
        <v>55</v>
      </c>
      <c r="O1" s="37" t="s">
        <v>40</v>
      </c>
      <c r="P1" s="37" t="s">
        <v>6</v>
      </c>
      <c r="Q1" s="37" t="s">
        <v>159</v>
      </c>
      <c r="R1" s="37" t="s">
        <v>147</v>
      </c>
      <c r="S1" s="37" t="s">
        <v>132</v>
      </c>
      <c r="T1" s="37" t="s">
        <v>43</v>
      </c>
      <c r="U1" s="37" t="s">
        <v>148</v>
      </c>
      <c r="V1" s="37" t="s">
        <v>27</v>
      </c>
      <c r="W1" s="37" t="s">
        <v>41</v>
      </c>
      <c r="X1" s="37" t="s">
        <v>146</v>
      </c>
      <c r="Y1" s="37" t="s">
        <v>167</v>
      </c>
      <c r="Z1" s="37" t="s">
        <v>28</v>
      </c>
      <c r="AA1" s="37" t="s">
        <v>29</v>
      </c>
    </row>
    <row r="2" spans="1:27" ht="12.75">
      <c r="A2" s="76"/>
      <c r="B2" s="76"/>
      <c r="C2" s="40" t="s">
        <v>38</v>
      </c>
      <c r="D2" s="41">
        <v>24439379</v>
      </c>
      <c r="E2" s="41">
        <v>4838480</v>
      </c>
      <c r="F2" s="41">
        <v>65692989</v>
      </c>
      <c r="G2" s="41">
        <v>3000000</v>
      </c>
      <c r="H2" s="41">
        <v>324739242</v>
      </c>
      <c r="I2" s="41">
        <v>358140</v>
      </c>
      <c r="J2" s="41">
        <v>10806762</v>
      </c>
      <c r="K2" s="41">
        <v>335904144</v>
      </c>
      <c r="L2" s="41">
        <v>0</v>
      </c>
      <c r="M2" s="41">
        <v>65591883</v>
      </c>
      <c r="N2" s="41">
        <v>20843732</v>
      </c>
      <c r="O2" s="41">
        <v>131123195</v>
      </c>
      <c r="P2" s="41">
        <f>SUM(D2:G2,K2:O2)</f>
        <v>651433802</v>
      </c>
      <c r="Q2" s="41">
        <v>5017960</v>
      </c>
      <c r="R2" s="41">
        <v>97062112</v>
      </c>
      <c r="S2" s="41">
        <v>17490653</v>
      </c>
      <c r="T2" s="41">
        <v>150000000</v>
      </c>
      <c r="U2" s="41">
        <v>0</v>
      </c>
      <c r="V2" s="41">
        <v>88650536</v>
      </c>
      <c r="W2" s="41">
        <v>293212541</v>
      </c>
      <c r="X2" s="41">
        <v>0</v>
      </c>
      <c r="Y2" s="41">
        <v>0</v>
      </c>
      <c r="Z2" s="41">
        <v>0</v>
      </c>
      <c r="AA2" s="41">
        <f>SUM(Q2:Z2)</f>
        <v>651433802</v>
      </c>
    </row>
    <row r="3" spans="1:27" s="46" customFormat="1" ht="12.75">
      <c r="A3" s="42" t="s">
        <v>54</v>
      </c>
      <c r="B3" s="78" t="s">
        <v>80</v>
      </c>
      <c r="C3" s="79"/>
      <c r="D3" s="43"/>
      <c r="E3" s="43"/>
      <c r="F3" s="43"/>
      <c r="G3" s="43"/>
      <c r="H3" s="43"/>
      <c r="I3" s="43"/>
      <c r="J3" s="43"/>
      <c r="K3" s="43">
        <f aca="true" t="shared" si="0" ref="K3:K61">SUM(H3:J3)</f>
        <v>0</v>
      </c>
      <c r="L3" s="43"/>
      <c r="M3" s="43"/>
      <c r="N3" s="43"/>
      <c r="O3" s="44"/>
      <c r="P3" s="45">
        <f aca="true" t="shared" si="1" ref="P3:P48">SUM(D3:G3,K3:O3)</f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5">
        <f aca="true" t="shared" si="2" ref="AA3:AA61">SUM(Q3:Z3)</f>
        <v>0</v>
      </c>
    </row>
    <row r="4" spans="1:27" s="46" customFormat="1" ht="12.75">
      <c r="A4" s="42" t="s">
        <v>17</v>
      </c>
      <c r="B4" s="80" t="s">
        <v>76</v>
      </c>
      <c r="C4" s="80"/>
      <c r="D4" s="47">
        <f aca="true" t="shared" si="3" ref="D4:J4">SUM(D3:D3)</f>
        <v>0</v>
      </c>
      <c r="E4" s="47">
        <f t="shared" si="3"/>
        <v>0</v>
      </c>
      <c r="F4" s="47">
        <f t="shared" si="3"/>
        <v>0</v>
      </c>
      <c r="G4" s="47">
        <f t="shared" si="3"/>
        <v>0</v>
      </c>
      <c r="H4" s="47">
        <f t="shared" si="3"/>
        <v>0</v>
      </c>
      <c r="I4" s="47">
        <f t="shared" si="3"/>
        <v>0</v>
      </c>
      <c r="J4" s="47">
        <f t="shared" si="3"/>
        <v>0</v>
      </c>
      <c r="K4" s="47">
        <f>SUM(H4:J4)</f>
        <v>0</v>
      </c>
      <c r="L4" s="47"/>
      <c r="M4" s="47">
        <f>SUM(M3:M3)</f>
        <v>0</v>
      </c>
      <c r="N4" s="47">
        <f>SUM(N3:N3)</f>
        <v>0</v>
      </c>
      <c r="O4" s="47">
        <f>SUM(O3:O3)</f>
        <v>0</v>
      </c>
      <c r="P4" s="45">
        <f t="shared" si="1"/>
        <v>0</v>
      </c>
      <c r="Q4" s="47">
        <f aca="true" t="shared" si="4" ref="Q4:Y4">SUM(Q3:Q3)</f>
        <v>0</v>
      </c>
      <c r="R4" s="47">
        <f t="shared" si="4"/>
        <v>0</v>
      </c>
      <c r="S4" s="47">
        <f t="shared" si="4"/>
        <v>0</v>
      </c>
      <c r="T4" s="47">
        <f t="shared" si="4"/>
        <v>0</v>
      </c>
      <c r="U4" s="47">
        <f t="shared" si="4"/>
        <v>0</v>
      </c>
      <c r="V4" s="47">
        <f t="shared" si="4"/>
        <v>0</v>
      </c>
      <c r="W4" s="47">
        <f t="shared" si="4"/>
        <v>0</v>
      </c>
      <c r="X4" s="47">
        <f t="shared" si="4"/>
        <v>0</v>
      </c>
      <c r="Y4" s="47">
        <f t="shared" si="4"/>
        <v>0</v>
      </c>
      <c r="Z4" s="47"/>
      <c r="AA4" s="45">
        <f t="shared" si="2"/>
        <v>0</v>
      </c>
    </row>
    <row r="5" spans="1:27" s="46" customFormat="1" ht="12.75" customHeight="1">
      <c r="A5" s="42" t="s">
        <v>18</v>
      </c>
      <c r="B5" s="68" t="s">
        <v>160</v>
      </c>
      <c r="C5" s="68"/>
      <c r="D5" s="44"/>
      <c r="E5" s="44"/>
      <c r="F5" s="44"/>
      <c r="G5" s="44"/>
      <c r="H5" s="44"/>
      <c r="I5" s="44"/>
      <c r="J5" s="44"/>
      <c r="K5" s="44">
        <f t="shared" si="0"/>
        <v>0</v>
      </c>
      <c r="L5" s="44"/>
      <c r="M5" s="44"/>
      <c r="N5" s="44"/>
      <c r="O5" s="44">
        <v>-29981</v>
      </c>
      <c r="P5" s="45">
        <f t="shared" si="1"/>
        <v>-29981</v>
      </c>
      <c r="Q5" s="44"/>
      <c r="R5" s="44">
        <v>-29981</v>
      </c>
      <c r="S5" s="44"/>
      <c r="T5" s="44"/>
      <c r="U5" s="44"/>
      <c r="V5" s="44"/>
      <c r="W5" s="44"/>
      <c r="X5" s="44"/>
      <c r="Y5" s="44"/>
      <c r="Z5" s="44"/>
      <c r="AA5" s="45">
        <f t="shared" si="2"/>
        <v>-29981</v>
      </c>
    </row>
    <row r="6" spans="1:27" s="46" customFormat="1" ht="12.75">
      <c r="A6" s="42" t="s">
        <v>19</v>
      </c>
      <c r="B6" s="68" t="s">
        <v>149</v>
      </c>
      <c r="C6" s="72"/>
      <c r="D6" s="44">
        <f>R6/1.195</f>
        <v>20919.665271966525</v>
      </c>
      <c r="E6" s="44">
        <f>D6*19.5%</f>
        <v>4079.3347280334724</v>
      </c>
      <c r="F6" s="44"/>
      <c r="G6" s="44"/>
      <c r="H6" s="44"/>
      <c r="I6" s="44"/>
      <c r="J6" s="44"/>
      <c r="K6" s="44">
        <f t="shared" si="0"/>
        <v>0</v>
      </c>
      <c r="L6" s="44"/>
      <c r="M6" s="44"/>
      <c r="N6" s="44"/>
      <c r="O6" s="44"/>
      <c r="P6" s="45">
        <f t="shared" si="1"/>
        <v>24998.999999999996</v>
      </c>
      <c r="Q6" s="44"/>
      <c r="R6" s="44">
        <v>24999</v>
      </c>
      <c r="S6" s="44"/>
      <c r="T6" s="44"/>
      <c r="U6" s="44"/>
      <c r="V6" s="44"/>
      <c r="W6" s="44"/>
      <c r="X6" s="44"/>
      <c r="Y6" s="44"/>
      <c r="Z6" s="44"/>
      <c r="AA6" s="45">
        <f t="shared" si="2"/>
        <v>24999</v>
      </c>
    </row>
    <row r="7" spans="1:27" s="46" customFormat="1" ht="12.75" customHeight="1">
      <c r="A7" s="42" t="s">
        <v>20</v>
      </c>
      <c r="B7" s="68" t="s">
        <v>161</v>
      </c>
      <c r="C7" s="68"/>
      <c r="D7" s="44">
        <f>R7/1.195</f>
        <v>24655.230125523012</v>
      </c>
      <c r="E7" s="44">
        <f>D7*19.5%</f>
        <v>4807.769874476988</v>
      </c>
      <c r="F7" s="44"/>
      <c r="G7" s="44"/>
      <c r="H7" s="44"/>
      <c r="I7" s="44"/>
      <c r="J7" s="44"/>
      <c r="K7" s="44">
        <f t="shared" si="0"/>
        <v>0</v>
      </c>
      <c r="L7" s="44"/>
      <c r="M7" s="44"/>
      <c r="N7" s="44"/>
      <c r="O7" s="44"/>
      <c r="P7" s="45">
        <f t="shared" si="1"/>
        <v>29463</v>
      </c>
      <c r="Q7" s="44"/>
      <c r="R7" s="44">
        <v>29463</v>
      </c>
      <c r="S7" s="44"/>
      <c r="T7" s="44"/>
      <c r="U7" s="44"/>
      <c r="V7" s="44"/>
      <c r="W7" s="44"/>
      <c r="X7" s="44"/>
      <c r="Y7" s="44"/>
      <c r="Z7" s="44"/>
      <c r="AA7" s="45">
        <f t="shared" si="2"/>
        <v>29463</v>
      </c>
    </row>
    <row r="8" spans="1:27" s="46" customFormat="1" ht="12.75">
      <c r="A8" s="42" t="s">
        <v>23</v>
      </c>
      <c r="B8" s="68" t="s">
        <v>165</v>
      </c>
      <c r="C8" s="68"/>
      <c r="D8" s="44"/>
      <c r="E8" s="44"/>
      <c r="F8" s="44">
        <v>1980000</v>
      </c>
      <c r="G8" s="44"/>
      <c r="H8" s="44"/>
      <c r="I8" s="44"/>
      <c r="J8" s="44"/>
      <c r="K8" s="44">
        <f t="shared" si="0"/>
        <v>0</v>
      </c>
      <c r="L8" s="44"/>
      <c r="M8" s="44"/>
      <c r="N8" s="44">
        <v>400000</v>
      </c>
      <c r="O8" s="44"/>
      <c r="P8" s="45">
        <f t="shared" si="1"/>
        <v>2380000</v>
      </c>
      <c r="Q8" s="44"/>
      <c r="R8" s="44"/>
      <c r="S8" s="44"/>
      <c r="T8" s="44"/>
      <c r="U8" s="44"/>
      <c r="V8" s="44"/>
      <c r="W8" s="44">
        <v>2380000</v>
      </c>
      <c r="X8" s="44"/>
      <c r="Y8" s="44"/>
      <c r="Z8" s="44"/>
      <c r="AA8" s="45">
        <f t="shared" si="2"/>
        <v>2380000</v>
      </c>
    </row>
    <row r="9" spans="1:27" s="46" customFormat="1" ht="12.75">
      <c r="A9" s="42" t="s">
        <v>61</v>
      </c>
      <c r="B9" s="73"/>
      <c r="C9" s="71"/>
      <c r="D9" s="44"/>
      <c r="E9" s="44"/>
      <c r="F9" s="44"/>
      <c r="G9" s="44"/>
      <c r="H9" s="44"/>
      <c r="I9" s="44"/>
      <c r="J9" s="44"/>
      <c r="K9" s="44">
        <f t="shared" si="0"/>
        <v>0</v>
      </c>
      <c r="L9" s="44"/>
      <c r="M9" s="44"/>
      <c r="N9" s="44"/>
      <c r="O9" s="44"/>
      <c r="P9" s="45">
        <f t="shared" si="1"/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5">
        <f t="shared" si="2"/>
        <v>0</v>
      </c>
    </row>
    <row r="10" spans="1:27" s="46" customFormat="1" ht="12.75">
      <c r="A10" s="42" t="s">
        <v>62</v>
      </c>
      <c r="B10" s="66"/>
      <c r="C10" s="67"/>
      <c r="D10" s="44"/>
      <c r="E10" s="44"/>
      <c r="F10" s="44"/>
      <c r="G10" s="44"/>
      <c r="H10" s="44"/>
      <c r="I10" s="44"/>
      <c r="J10" s="44"/>
      <c r="K10" s="44">
        <f t="shared" si="0"/>
        <v>0</v>
      </c>
      <c r="L10" s="44"/>
      <c r="M10" s="44"/>
      <c r="N10" s="44"/>
      <c r="O10" s="44"/>
      <c r="P10" s="45">
        <f t="shared" si="1"/>
        <v>0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>
        <f t="shared" si="2"/>
        <v>0</v>
      </c>
    </row>
    <row r="11" spans="1:27" s="46" customFormat="1" ht="12.75">
      <c r="A11" s="42" t="s">
        <v>63</v>
      </c>
      <c r="B11" s="68"/>
      <c r="C11" s="68"/>
      <c r="D11" s="44"/>
      <c r="E11" s="44"/>
      <c r="F11" s="44"/>
      <c r="G11" s="44"/>
      <c r="H11" s="44"/>
      <c r="I11" s="44"/>
      <c r="J11" s="44"/>
      <c r="K11" s="44">
        <f t="shared" si="0"/>
        <v>0</v>
      </c>
      <c r="L11" s="44"/>
      <c r="M11" s="44"/>
      <c r="N11" s="44"/>
      <c r="O11" s="44"/>
      <c r="P11" s="45">
        <f t="shared" si="1"/>
        <v>0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5">
        <f t="shared" si="2"/>
        <v>0</v>
      </c>
    </row>
    <row r="12" spans="1:27" s="46" customFormat="1" ht="12.75">
      <c r="A12" s="42" t="s">
        <v>64</v>
      </c>
      <c r="B12" s="68"/>
      <c r="C12" s="68"/>
      <c r="D12" s="44"/>
      <c r="E12" s="44"/>
      <c r="F12" s="44"/>
      <c r="G12" s="44"/>
      <c r="H12" s="44"/>
      <c r="I12" s="44"/>
      <c r="J12" s="44"/>
      <c r="K12" s="44">
        <f t="shared" si="0"/>
        <v>0</v>
      </c>
      <c r="L12" s="44"/>
      <c r="M12" s="44"/>
      <c r="N12" s="44"/>
      <c r="O12" s="44"/>
      <c r="P12" s="45">
        <f t="shared" si="1"/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>
        <f t="shared" si="2"/>
        <v>0</v>
      </c>
    </row>
    <row r="13" spans="1:27" s="46" customFormat="1" ht="12.75">
      <c r="A13" s="42" t="s">
        <v>65</v>
      </c>
      <c r="B13" s="70"/>
      <c r="C13" s="71"/>
      <c r="D13" s="44"/>
      <c r="E13" s="44"/>
      <c r="F13" s="44"/>
      <c r="G13" s="44"/>
      <c r="H13" s="44"/>
      <c r="I13" s="44"/>
      <c r="J13" s="44"/>
      <c r="K13" s="44">
        <f t="shared" si="0"/>
        <v>0</v>
      </c>
      <c r="L13" s="44"/>
      <c r="M13" s="44"/>
      <c r="N13" s="44"/>
      <c r="O13" s="44"/>
      <c r="P13" s="45">
        <f t="shared" si="1"/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>
        <f t="shared" si="2"/>
        <v>0</v>
      </c>
    </row>
    <row r="14" spans="1:27" s="46" customFormat="1" ht="12.75">
      <c r="A14" s="42" t="s">
        <v>66</v>
      </c>
      <c r="B14" s="69" t="s">
        <v>140</v>
      </c>
      <c r="C14" s="69"/>
      <c r="D14" s="47">
        <f aca="true" t="shared" si="5" ref="D14:J14">SUM(D5:D13)</f>
        <v>45574.89539748954</v>
      </c>
      <c r="E14" s="47">
        <f t="shared" si="5"/>
        <v>8887.10460251046</v>
      </c>
      <c r="F14" s="47">
        <f t="shared" si="5"/>
        <v>1980000</v>
      </c>
      <c r="G14" s="47">
        <f t="shared" si="5"/>
        <v>0</v>
      </c>
      <c r="H14" s="47">
        <f t="shared" si="5"/>
        <v>0</v>
      </c>
      <c r="I14" s="47">
        <f t="shared" si="5"/>
        <v>0</v>
      </c>
      <c r="J14" s="47">
        <f t="shared" si="5"/>
        <v>0</v>
      </c>
      <c r="K14" s="47">
        <f t="shared" si="0"/>
        <v>0</v>
      </c>
      <c r="L14" s="47">
        <f>SUM(L5:L13)</f>
        <v>0</v>
      </c>
      <c r="M14" s="47">
        <f>SUM(M5:M13)</f>
        <v>0</v>
      </c>
      <c r="N14" s="47">
        <f>SUM(N5:N13)</f>
        <v>400000</v>
      </c>
      <c r="O14" s="47">
        <f>SUM(O5:O13)</f>
        <v>-29981</v>
      </c>
      <c r="P14" s="45">
        <f>SUM(D14:G14,K14:O14)</f>
        <v>2404481</v>
      </c>
      <c r="Q14" s="47">
        <f aca="true" t="shared" si="6" ref="Q14:Y14">SUM(Q5:Q13)</f>
        <v>0</v>
      </c>
      <c r="R14" s="47">
        <f t="shared" si="6"/>
        <v>24481</v>
      </c>
      <c r="S14" s="47">
        <f t="shared" si="6"/>
        <v>0</v>
      </c>
      <c r="T14" s="47">
        <f t="shared" si="6"/>
        <v>0</v>
      </c>
      <c r="U14" s="47">
        <f t="shared" si="6"/>
        <v>0</v>
      </c>
      <c r="V14" s="47">
        <f t="shared" si="6"/>
        <v>0</v>
      </c>
      <c r="W14" s="47">
        <f t="shared" si="6"/>
        <v>2380000</v>
      </c>
      <c r="X14" s="47">
        <f t="shared" si="6"/>
        <v>0</v>
      </c>
      <c r="Y14" s="47">
        <f t="shared" si="6"/>
        <v>0</v>
      </c>
      <c r="Z14" s="47"/>
      <c r="AA14" s="45">
        <f t="shared" si="2"/>
        <v>2404481</v>
      </c>
    </row>
    <row r="15" spans="1:27" s="46" customFormat="1" ht="12.75">
      <c r="A15" s="42" t="s">
        <v>67</v>
      </c>
      <c r="B15" s="74" t="s">
        <v>194</v>
      </c>
      <c r="C15" s="68"/>
      <c r="D15" s="44"/>
      <c r="E15" s="44"/>
      <c r="F15" s="44"/>
      <c r="G15" s="44"/>
      <c r="H15" s="44"/>
      <c r="I15" s="44"/>
      <c r="J15" s="44"/>
      <c r="K15" s="44">
        <f t="shared" si="0"/>
        <v>0</v>
      </c>
      <c r="L15" s="44"/>
      <c r="M15" s="44">
        <v>400000</v>
      </c>
      <c r="N15" s="44">
        <v>-400000</v>
      </c>
      <c r="O15" s="44"/>
      <c r="P15" s="45">
        <f t="shared" si="1"/>
        <v>0</v>
      </c>
      <c r="Q15" s="48"/>
      <c r="R15" s="44"/>
      <c r="S15" s="44"/>
      <c r="T15" s="44"/>
      <c r="U15" s="44"/>
      <c r="V15" s="44"/>
      <c r="W15" s="44"/>
      <c r="X15" s="44"/>
      <c r="Y15" s="44"/>
      <c r="Z15" s="44"/>
      <c r="AA15" s="45">
        <f t="shared" si="2"/>
        <v>0</v>
      </c>
    </row>
    <row r="16" spans="1:27" s="46" customFormat="1" ht="12.75" hidden="1">
      <c r="A16" s="42" t="s">
        <v>68</v>
      </c>
      <c r="B16" s="70"/>
      <c r="C16" s="71"/>
      <c r="D16" s="44"/>
      <c r="E16" s="44"/>
      <c r="F16" s="44"/>
      <c r="G16" s="44"/>
      <c r="H16" s="44"/>
      <c r="I16" s="44"/>
      <c r="J16" s="44"/>
      <c r="K16" s="44">
        <f t="shared" si="0"/>
        <v>0</v>
      </c>
      <c r="L16" s="44"/>
      <c r="M16" s="44"/>
      <c r="N16" s="44"/>
      <c r="O16" s="44"/>
      <c r="P16" s="45">
        <f t="shared" si="1"/>
        <v>0</v>
      </c>
      <c r="Q16" s="48"/>
      <c r="R16" s="44"/>
      <c r="S16" s="44"/>
      <c r="T16" s="44"/>
      <c r="U16" s="44"/>
      <c r="V16" s="44"/>
      <c r="W16" s="44"/>
      <c r="X16" s="44"/>
      <c r="Y16" s="44"/>
      <c r="Z16" s="44"/>
      <c r="AA16" s="45">
        <f t="shared" si="2"/>
        <v>0</v>
      </c>
    </row>
    <row r="17" spans="1:27" s="46" customFormat="1" ht="12.75" hidden="1">
      <c r="A17" s="42" t="s">
        <v>69</v>
      </c>
      <c r="B17" s="70"/>
      <c r="C17" s="71"/>
      <c r="D17" s="44"/>
      <c r="E17" s="44"/>
      <c r="F17" s="44"/>
      <c r="G17" s="44"/>
      <c r="H17" s="44"/>
      <c r="I17" s="44"/>
      <c r="J17" s="44"/>
      <c r="K17" s="44">
        <f t="shared" si="0"/>
        <v>0</v>
      </c>
      <c r="L17" s="44"/>
      <c r="M17" s="44"/>
      <c r="N17" s="44"/>
      <c r="O17" s="44"/>
      <c r="P17" s="45">
        <f t="shared" si="1"/>
        <v>0</v>
      </c>
      <c r="Q17" s="48"/>
      <c r="R17" s="44"/>
      <c r="S17" s="44"/>
      <c r="T17" s="44"/>
      <c r="U17" s="44"/>
      <c r="V17" s="44"/>
      <c r="W17" s="44"/>
      <c r="X17" s="44"/>
      <c r="Y17" s="44"/>
      <c r="Z17" s="44"/>
      <c r="AA17" s="45">
        <f t="shared" si="2"/>
        <v>0</v>
      </c>
    </row>
    <row r="18" spans="1:27" s="46" customFormat="1" ht="12.75" hidden="1">
      <c r="A18" s="42" t="s">
        <v>70</v>
      </c>
      <c r="B18" s="70"/>
      <c r="C18" s="71"/>
      <c r="D18" s="44"/>
      <c r="E18" s="44"/>
      <c r="F18" s="44"/>
      <c r="G18" s="44"/>
      <c r="H18" s="44"/>
      <c r="I18" s="44"/>
      <c r="J18" s="44"/>
      <c r="K18" s="44">
        <f t="shared" si="0"/>
        <v>0</v>
      </c>
      <c r="L18" s="44"/>
      <c r="M18" s="44"/>
      <c r="N18" s="44"/>
      <c r="O18" s="44"/>
      <c r="P18" s="45">
        <f t="shared" si="1"/>
        <v>0</v>
      </c>
      <c r="Q18" s="48"/>
      <c r="R18" s="44"/>
      <c r="S18" s="44"/>
      <c r="T18" s="44"/>
      <c r="U18" s="44"/>
      <c r="V18" s="44"/>
      <c r="W18" s="44"/>
      <c r="X18" s="44"/>
      <c r="Y18" s="44"/>
      <c r="Z18" s="44"/>
      <c r="AA18" s="45">
        <f t="shared" si="2"/>
        <v>0</v>
      </c>
    </row>
    <row r="19" spans="1:27" s="46" customFormat="1" ht="12.75" hidden="1">
      <c r="A19" s="42" t="s">
        <v>71</v>
      </c>
      <c r="B19" s="70"/>
      <c r="C19" s="71"/>
      <c r="D19" s="44"/>
      <c r="E19" s="44"/>
      <c r="F19" s="44"/>
      <c r="G19" s="44"/>
      <c r="H19" s="44"/>
      <c r="I19" s="44"/>
      <c r="J19" s="44"/>
      <c r="K19" s="44">
        <f t="shared" si="0"/>
        <v>0</v>
      </c>
      <c r="L19" s="44"/>
      <c r="M19" s="44"/>
      <c r="N19" s="44"/>
      <c r="O19" s="44"/>
      <c r="P19" s="45">
        <f t="shared" si="1"/>
        <v>0</v>
      </c>
      <c r="Q19" s="48"/>
      <c r="R19" s="44"/>
      <c r="S19" s="44"/>
      <c r="T19" s="44"/>
      <c r="U19" s="44"/>
      <c r="V19" s="44"/>
      <c r="W19" s="44"/>
      <c r="X19" s="44"/>
      <c r="Y19" s="44"/>
      <c r="Z19" s="44"/>
      <c r="AA19" s="45">
        <f t="shared" si="2"/>
        <v>0</v>
      </c>
    </row>
    <row r="20" spans="1:27" s="46" customFormat="1" ht="12.75" hidden="1">
      <c r="A20" s="42" t="s">
        <v>73</v>
      </c>
      <c r="B20" s="70"/>
      <c r="C20" s="71"/>
      <c r="D20" s="44"/>
      <c r="E20" s="44"/>
      <c r="F20" s="44"/>
      <c r="G20" s="44"/>
      <c r="H20" s="44"/>
      <c r="I20" s="44"/>
      <c r="J20" s="44"/>
      <c r="K20" s="44">
        <f t="shared" si="0"/>
        <v>0</v>
      </c>
      <c r="L20" s="44"/>
      <c r="M20" s="44"/>
      <c r="N20" s="44"/>
      <c r="O20" s="44"/>
      <c r="P20" s="45">
        <f t="shared" si="1"/>
        <v>0</v>
      </c>
      <c r="Q20" s="48"/>
      <c r="R20" s="44"/>
      <c r="S20" s="44"/>
      <c r="T20" s="44"/>
      <c r="U20" s="44"/>
      <c r="V20" s="44"/>
      <c r="W20" s="44"/>
      <c r="X20" s="44"/>
      <c r="Y20" s="44"/>
      <c r="Z20" s="44"/>
      <c r="AA20" s="45">
        <f t="shared" si="2"/>
        <v>0</v>
      </c>
    </row>
    <row r="21" spans="1:27" s="46" customFormat="1" ht="12.75" hidden="1">
      <c r="A21" s="42" t="s">
        <v>74</v>
      </c>
      <c r="B21" s="70"/>
      <c r="C21" s="71"/>
      <c r="D21" s="44"/>
      <c r="E21" s="44"/>
      <c r="F21" s="44"/>
      <c r="G21" s="44"/>
      <c r="H21" s="44"/>
      <c r="I21" s="44"/>
      <c r="J21" s="44"/>
      <c r="K21" s="44">
        <f t="shared" si="0"/>
        <v>0</v>
      </c>
      <c r="L21" s="44"/>
      <c r="M21" s="44"/>
      <c r="N21" s="44"/>
      <c r="O21" s="44"/>
      <c r="P21" s="45">
        <f t="shared" si="1"/>
        <v>0</v>
      </c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>
        <f t="shared" si="2"/>
        <v>0</v>
      </c>
    </row>
    <row r="22" spans="1:27" s="46" customFormat="1" ht="12.75" hidden="1">
      <c r="A22" s="42" t="s">
        <v>75</v>
      </c>
      <c r="B22" s="70"/>
      <c r="C22" s="71"/>
      <c r="D22" s="44"/>
      <c r="E22" s="44"/>
      <c r="F22" s="44"/>
      <c r="G22" s="44"/>
      <c r="H22" s="44"/>
      <c r="I22" s="44"/>
      <c r="J22" s="44"/>
      <c r="K22" s="44">
        <f t="shared" si="0"/>
        <v>0</v>
      </c>
      <c r="L22" s="44"/>
      <c r="M22" s="44"/>
      <c r="N22" s="44"/>
      <c r="O22" s="44"/>
      <c r="P22" s="45">
        <f t="shared" si="1"/>
        <v>0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>
        <f t="shared" si="2"/>
        <v>0</v>
      </c>
    </row>
    <row r="23" spans="1:27" s="46" customFormat="1" ht="12.75" hidden="1">
      <c r="A23" s="42" t="s">
        <v>151</v>
      </c>
      <c r="B23" s="68"/>
      <c r="C23" s="68"/>
      <c r="D23" s="44"/>
      <c r="E23" s="44"/>
      <c r="F23" s="44"/>
      <c r="G23" s="49"/>
      <c r="H23" s="44"/>
      <c r="I23" s="44"/>
      <c r="J23" s="44"/>
      <c r="K23" s="44">
        <f t="shared" si="0"/>
        <v>0</v>
      </c>
      <c r="L23" s="44"/>
      <c r="M23" s="44"/>
      <c r="N23" s="44"/>
      <c r="O23" s="44"/>
      <c r="P23" s="45">
        <f t="shared" si="1"/>
        <v>0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>
        <f t="shared" si="2"/>
        <v>0</v>
      </c>
    </row>
    <row r="24" spans="1:27" s="46" customFormat="1" ht="12.75" hidden="1">
      <c r="A24" s="42" t="s">
        <v>152</v>
      </c>
      <c r="B24" s="68"/>
      <c r="C24" s="68"/>
      <c r="D24" s="44"/>
      <c r="E24" s="44"/>
      <c r="F24" s="44"/>
      <c r="G24" s="49"/>
      <c r="H24" s="44"/>
      <c r="I24" s="44"/>
      <c r="J24" s="44"/>
      <c r="K24" s="44">
        <f t="shared" si="0"/>
        <v>0</v>
      </c>
      <c r="L24" s="44"/>
      <c r="M24" s="44"/>
      <c r="N24" s="44"/>
      <c r="O24" s="44"/>
      <c r="P24" s="45">
        <f t="shared" si="1"/>
        <v>0</v>
      </c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>
        <f t="shared" si="2"/>
        <v>0</v>
      </c>
    </row>
    <row r="25" spans="1:27" s="46" customFormat="1" ht="12.75" hidden="1">
      <c r="A25" s="42" t="s">
        <v>153</v>
      </c>
      <c r="B25" s="68"/>
      <c r="C25" s="68"/>
      <c r="D25" s="44"/>
      <c r="E25" s="44"/>
      <c r="F25" s="44"/>
      <c r="G25" s="49"/>
      <c r="H25" s="44"/>
      <c r="I25" s="44"/>
      <c r="J25" s="44"/>
      <c r="K25" s="44">
        <f t="shared" si="0"/>
        <v>0</v>
      </c>
      <c r="L25" s="44"/>
      <c r="M25" s="44"/>
      <c r="N25" s="44"/>
      <c r="O25" s="44"/>
      <c r="P25" s="45">
        <f t="shared" si="1"/>
        <v>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5">
        <f t="shared" si="2"/>
        <v>0</v>
      </c>
    </row>
    <row r="26" spans="1:27" s="46" customFormat="1" ht="12.75" hidden="1">
      <c r="A26" s="42" t="s">
        <v>154</v>
      </c>
      <c r="B26" s="68"/>
      <c r="C26" s="68"/>
      <c r="D26" s="44"/>
      <c r="E26" s="44"/>
      <c r="F26" s="44"/>
      <c r="G26" s="49"/>
      <c r="H26" s="44"/>
      <c r="I26" s="44"/>
      <c r="J26" s="44"/>
      <c r="K26" s="44">
        <f t="shared" si="0"/>
        <v>0</v>
      </c>
      <c r="L26" s="44"/>
      <c r="M26" s="44"/>
      <c r="N26" s="44"/>
      <c r="O26" s="44"/>
      <c r="P26" s="45">
        <f t="shared" si="1"/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5">
        <f t="shared" si="2"/>
        <v>0</v>
      </c>
    </row>
    <row r="27" spans="1:27" s="46" customFormat="1" ht="12.75" hidden="1">
      <c r="A27" s="42" t="s">
        <v>162</v>
      </c>
      <c r="B27" s="68"/>
      <c r="C27" s="68"/>
      <c r="D27" s="44"/>
      <c r="E27" s="44"/>
      <c r="F27" s="44"/>
      <c r="G27" s="49"/>
      <c r="H27" s="44"/>
      <c r="I27" s="44"/>
      <c r="J27" s="44"/>
      <c r="K27" s="44">
        <f t="shared" si="0"/>
        <v>0</v>
      </c>
      <c r="L27" s="44"/>
      <c r="M27" s="44"/>
      <c r="N27" s="44"/>
      <c r="O27" s="44"/>
      <c r="P27" s="45">
        <f t="shared" si="1"/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>
        <f t="shared" si="2"/>
        <v>0</v>
      </c>
    </row>
    <row r="28" spans="1:27" s="46" customFormat="1" ht="12.75" hidden="1">
      <c r="A28" s="42" t="s">
        <v>155</v>
      </c>
      <c r="B28" s="68"/>
      <c r="C28" s="68"/>
      <c r="D28" s="44"/>
      <c r="E28" s="44"/>
      <c r="F28" s="44"/>
      <c r="G28" s="49"/>
      <c r="H28" s="44"/>
      <c r="I28" s="44"/>
      <c r="J28" s="44"/>
      <c r="K28" s="44">
        <f t="shared" si="0"/>
        <v>0</v>
      </c>
      <c r="L28" s="44"/>
      <c r="M28" s="44"/>
      <c r="N28" s="44"/>
      <c r="O28" s="44"/>
      <c r="P28" s="45">
        <f t="shared" si="1"/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5">
        <f t="shared" si="2"/>
        <v>0</v>
      </c>
    </row>
    <row r="29" spans="1:27" s="46" customFormat="1" ht="12.75" hidden="1">
      <c r="A29" s="42" t="s">
        <v>156</v>
      </c>
      <c r="B29" s="68"/>
      <c r="C29" s="68"/>
      <c r="D29" s="44"/>
      <c r="E29" s="44"/>
      <c r="F29" s="44"/>
      <c r="G29" s="49"/>
      <c r="H29" s="44"/>
      <c r="I29" s="44"/>
      <c r="J29" s="44"/>
      <c r="K29" s="44">
        <f t="shared" si="0"/>
        <v>0</v>
      </c>
      <c r="L29" s="44"/>
      <c r="M29" s="44"/>
      <c r="N29" s="44"/>
      <c r="O29" s="44"/>
      <c r="P29" s="45">
        <f t="shared" si="1"/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5">
        <f t="shared" si="2"/>
        <v>0</v>
      </c>
    </row>
    <row r="30" spans="1:27" s="46" customFormat="1" ht="12.75" hidden="1">
      <c r="A30" s="42" t="s">
        <v>157</v>
      </c>
      <c r="B30" s="68"/>
      <c r="C30" s="68"/>
      <c r="D30" s="44"/>
      <c r="E30" s="44"/>
      <c r="F30" s="44"/>
      <c r="G30" s="49"/>
      <c r="H30" s="44"/>
      <c r="I30" s="44"/>
      <c r="J30" s="44"/>
      <c r="K30" s="44">
        <f t="shared" si="0"/>
        <v>0</v>
      </c>
      <c r="L30" s="44"/>
      <c r="M30" s="44"/>
      <c r="N30" s="44"/>
      <c r="O30" s="44"/>
      <c r="P30" s="45">
        <f t="shared" si="1"/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5">
        <f t="shared" si="2"/>
        <v>0</v>
      </c>
    </row>
    <row r="31" spans="1:27" s="46" customFormat="1" ht="12.75" hidden="1">
      <c r="A31" s="42" t="s">
        <v>158</v>
      </c>
      <c r="B31" s="68"/>
      <c r="C31" s="68"/>
      <c r="D31" s="44"/>
      <c r="E31" s="44"/>
      <c r="F31" s="44"/>
      <c r="G31" s="49"/>
      <c r="H31" s="44"/>
      <c r="I31" s="44"/>
      <c r="J31" s="44"/>
      <c r="K31" s="44">
        <f t="shared" si="0"/>
        <v>0</v>
      </c>
      <c r="L31" s="44"/>
      <c r="M31" s="44"/>
      <c r="N31" s="44"/>
      <c r="O31" s="44"/>
      <c r="P31" s="45">
        <f t="shared" si="1"/>
        <v>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5">
        <f t="shared" si="2"/>
        <v>0</v>
      </c>
    </row>
    <row r="32" spans="1:27" s="46" customFormat="1" ht="12.75" hidden="1">
      <c r="A32" s="42" t="s">
        <v>143</v>
      </c>
      <c r="B32" s="68"/>
      <c r="C32" s="68"/>
      <c r="D32" s="44"/>
      <c r="E32" s="44"/>
      <c r="F32" s="44"/>
      <c r="G32" s="49"/>
      <c r="H32" s="44"/>
      <c r="I32" s="44"/>
      <c r="J32" s="44"/>
      <c r="K32" s="44">
        <f t="shared" si="0"/>
        <v>0</v>
      </c>
      <c r="L32" s="44"/>
      <c r="M32" s="44"/>
      <c r="N32" s="44"/>
      <c r="O32" s="44"/>
      <c r="P32" s="45">
        <f t="shared" si="1"/>
        <v>0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5">
        <f t="shared" si="2"/>
        <v>0</v>
      </c>
    </row>
    <row r="33" spans="1:27" s="46" customFormat="1" ht="12.75" hidden="1">
      <c r="A33" s="42" t="s">
        <v>168</v>
      </c>
      <c r="B33" s="68"/>
      <c r="C33" s="68"/>
      <c r="D33" s="44"/>
      <c r="E33" s="44"/>
      <c r="F33" s="44"/>
      <c r="G33" s="49"/>
      <c r="H33" s="44"/>
      <c r="I33" s="44"/>
      <c r="J33" s="44"/>
      <c r="K33" s="44">
        <f t="shared" si="0"/>
        <v>0</v>
      </c>
      <c r="L33" s="44"/>
      <c r="M33" s="44"/>
      <c r="N33" s="44"/>
      <c r="O33" s="44"/>
      <c r="P33" s="45">
        <f t="shared" si="1"/>
        <v>0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5">
        <f t="shared" si="2"/>
        <v>0</v>
      </c>
    </row>
    <row r="34" spans="1:27" s="46" customFormat="1" ht="12.75" hidden="1">
      <c r="A34" s="42" t="s">
        <v>169</v>
      </c>
      <c r="B34" s="68"/>
      <c r="C34" s="68"/>
      <c r="D34" s="44"/>
      <c r="E34" s="44"/>
      <c r="F34" s="44"/>
      <c r="G34" s="49"/>
      <c r="H34" s="44"/>
      <c r="I34" s="44"/>
      <c r="J34" s="44"/>
      <c r="K34" s="44">
        <f t="shared" si="0"/>
        <v>0</v>
      </c>
      <c r="L34" s="44"/>
      <c r="M34" s="44"/>
      <c r="N34" s="44"/>
      <c r="O34" s="44"/>
      <c r="P34" s="45">
        <f t="shared" si="1"/>
        <v>0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>
        <f t="shared" si="2"/>
        <v>0</v>
      </c>
    </row>
    <row r="35" spans="1:27" s="46" customFormat="1" ht="12.75" hidden="1">
      <c r="A35" s="42" t="s">
        <v>144</v>
      </c>
      <c r="B35" s="68"/>
      <c r="C35" s="68"/>
      <c r="D35" s="44"/>
      <c r="E35" s="44"/>
      <c r="F35" s="44"/>
      <c r="G35" s="49"/>
      <c r="H35" s="44"/>
      <c r="I35" s="44"/>
      <c r="J35" s="44"/>
      <c r="K35" s="44">
        <f t="shared" si="0"/>
        <v>0</v>
      </c>
      <c r="L35" s="44"/>
      <c r="M35" s="44"/>
      <c r="N35" s="44"/>
      <c r="O35" s="44"/>
      <c r="P35" s="45">
        <f t="shared" si="1"/>
        <v>0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>
        <f t="shared" si="2"/>
        <v>0</v>
      </c>
    </row>
    <row r="36" spans="1:27" s="46" customFormat="1" ht="12.75" hidden="1">
      <c r="A36" s="42" t="s">
        <v>163</v>
      </c>
      <c r="B36" s="68"/>
      <c r="C36" s="68"/>
      <c r="D36" s="44"/>
      <c r="E36" s="44"/>
      <c r="F36" s="44"/>
      <c r="G36" s="49"/>
      <c r="H36" s="44"/>
      <c r="I36" s="44"/>
      <c r="J36" s="44"/>
      <c r="K36" s="44">
        <f t="shared" si="0"/>
        <v>0</v>
      </c>
      <c r="L36" s="44"/>
      <c r="M36" s="44"/>
      <c r="N36" s="44"/>
      <c r="O36" s="44"/>
      <c r="P36" s="45">
        <f t="shared" si="1"/>
        <v>0</v>
      </c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>
        <f t="shared" si="2"/>
        <v>0</v>
      </c>
    </row>
    <row r="37" spans="1:27" s="46" customFormat="1" ht="12.75" hidden="1">
      <c r="A37" s="42" t="s">
        <v>164</v>
      </c>
      <c r="B37" s="68"/>
      <c r="C37" s="68"/>
      <c r="D37" s="44"/>
      <c r="E37" s="44"/>
      <c r="F37" s="44"/>
      <c r="G37" s="49"/>
      <c r="H37" s="44"/>
      <c r="I37" s="44"/>
      <c r="J37" s="44"/>
      <c r="K37" s="44">
        <f t="shared" si="0"/>
        <v>0</v>
      </c>
      <c r="L37" s="44"/>
      <c r="M37" s="44"/>
      <c r="N37" s="44"/>
      <c r="O37" s="44"/>
      <c r="P37" s="45">
        <f t="shared" si="1"/>
        <v>0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5">
        <f t="shared" si="2"/>
        <v>0</v>
      </c>
    </row>
    <row r="38" spans="1:27" s="46" customFormat="1" ht="12.75" hidden="1">
      <c r="A38" s="42" t="s">
        <v>170</v>
      </c>
      <c r="B38" s="68"/>
      <c r="C38" s="68"/>
      <c r="D38" s="44"/>
      <c r="E38" s="44"/>
      <c r="F38" s="44"/>
      <c r="G38" s="49"/>
      <c r="H38" s="44"/>
      <c r="I38" s="44"/>
      <c r="J38" s="44"/>
      <c r="K38" s="44">
        <f t="shared" si="0"/>
        <v>0</v>
      </c>
      <c r="L38" s="44"/>
      <c r="M38" s="44"/>
      <c r="N38" s="44"/>
      <c r="O38" s="44"/>
      <c r="P38" s="45">
        <f t="shared" si="1"/>
        <v>0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>
        <f t="shared" si="2"/>
        <v>0</v>
      </c>
    </row>
    <row r="39" spans="1:27" s="46" customFormat="1" ht="12.75" hidden="1">
      <c r="A39" s="42" t="s">
        <v>171</v>
      </c>
      <c r="B39" s="68"/>
      <c r="C39" s="68"/>
      <c r="D39" s="44"/>
      <c r="E39" s="44"/>
      <c r="F39" s="44"/>
      <c r="G39" s="49"/>
      <c r="H39" s="44"/>
      <c r="I39" s="44"/>
      <c r="J39" s="44"/>
      <c r="K39" s="44">
        <f t="shared" si="0"/>
        <v>0</v>
      </c>
      <c r="L39" s="44"/>
      <c r="M39" s="44"/>
      <c r="N39" s="44"/>
      <c r="O39" s="44"/>
      <c r="P39" s="45">
        <f t="shared" si="1"/>
        <v>0</v>
      </c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5">
        <f t="shared" si="2"/>
        <v>0</v>
      </c>
    </row>
    <row r="40" spans="1:27" s="46" customFormat="1" ht="12.75">
      <c r="A40" s="42" t="s">
        <v>172</v>
      </c>
      <c r="B40" s="68"/>
      <c r="C40" s="68"/>
      <c r="D40" s="44"/>
      <c r="E40" s="44"/>
      <c r="F40" s="44"/>
      <c r="G40" s="44"/>
      <c r="H40" s="44"/>
      <c r="I40" s="44"/>
      <c r="J40" s="44"/>
      <c r="K40" s="44">
        <f t="shared" si="0"/>
        <v>0</v>
      </c>
      <c r="L40" s="44"/>
      <c r="M40" s="44"/>
      <c r="N40" s="44"/>
      <c r="O40" s="48"/>
      <c r="P40" s="45">
        <f t="shared" si="1"/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>
        <f t="shared" si="2"/>
        <v>0</v>
      </c>
    </row>
    <row r="41" spans="1:27" s="46" customFormat="1" ht="12.75">
      <c r="A41" s="42" t="s">
        <v>173</v>
      </c>
      <c r="B41" s="80" t="s">
        <v>77</v>
      </c>
      <c r="C41" s="80"/>
      <c r="D41" s="47">
        <f aca="true" t="shared" si="7" ref="D41:J41">SUM(D15:D40)</f>
        <v>0</v>
      </c>
      <c r="E41" s="47">
        <f t="shared" si="7"/>
        <v>0</v>
      </c>
      <c r="F41" s="47">
        <f t="shared" si="7"/>
        <v>0</v>
      </c>
      <c r="G41" s="47">
        <f t="shared" si="7"/>
        <v>0</v>
      </c>
      <c r="H41" s="47">
        <f t="shared" si="7"/>
        <v>0</v>
      </c>
      <c r="I41" s="47">
        <f t="shared" si="7"/>
        <v>0</v>
      </c>
      <c r="J41" s="47">
        <f t="shared" si="7"/>
        <v>0</v>
      </c>
      <c r="K41" s="47">
        <f>SUM(H41:J41)</f>
        <v>0</v>
      </c>
      <c r="L41" s="47">
        <f>SUM(L15:L40)</f>
        <v>0</v>
      </c>
      <c r="M41" s="47">
        <f>SUM(M15:M40)</f>
        <v>400000</v>
      </c>
      <c r="N41" s="47">
        <f>SUM(N15:N40)</f>
        <v>-400000</v>
      </c>
      <c r="O41" s="47">
        <f>SUM(O15:O40)</f>
        <v>0</v>
      </c>
      <c r="P41" s="45">
        <f>SUM(D41:G41,K41:O41)</f>
        <v>0</v>
      </c>
      <c r="Q41" s="47">
        <f aca="true" t="shared" si="8" ref="Q41:Y41">SUM(Q15:Q40)</f>
        <v>0</v>
      </c>
      <c r="R41" s="47">
        <f t="shared" si="8"/>
        <v>0</v>
      </c>
      <c r="S41" s="47">
        <f t="shared" si="8"/>
        <v>0</v>
      </c>
      <c r="T41" s="47">
        <f t="shared" si="8"/>
        <v>0</v>
      </c>
      <c r="U41" s="47">
        <f t="shared" si="8"/>
        <v>0</v>
      </c>
      <c r="V41" s="47">
        <f t="shared" si="8"/>
        <v>0</v>
      </c>
      <c r="W41" s="47">
        <f t="shared" si="8"/>
        <v>0</v>
      </c>
      <c r="X41" s="47">
        <f t="shared" si="8"/>
        <v>0</v>
      </c>
      <c r="Y41" s="47">
        <f t="shared" si="8"/>
        <v>0</v>
      </c>
      <c r="Z41" s="47"/>
      <c r="AA41" s="45">
        <f t="shared" si="2"/>
        <v>0</v>
      </c>
    </row>
    <row r="42" spans="1:27" s="46" customFormat="1" ht="12.75">
      <c r="A42" s="42" t="s">
        <v>174</v>
      </c>
      <c r="B42" s="74" t="s">
        <v>183</v>
      </c>
      <c r="C42" s="68"/>
      <c r="D42" s="44"/>
      <c r="E42" s="44"/>
      <c r="F42" s="44"/>
      <c r="G42" s="44"/>
      <c r="H42" s="44"/>
      <c r="I42" s="44"/>
      <c r="J42" s="44"/>
      <c r="K42" s="44">
        <f>SUM(H42:J42)</f>
        <v>0</v>
      </c>
      <c r="L42" s="44"/>
      <c r="M42" s="44">
        <v>950000</v>
      </c>
      <c r="N42" s="44">
        <v>-950000</v>
      </c>
      <c r="O42" s="44"/>
      <c r="P42" s="45">
        <f>SUM(D42:G42,K42:O42)</f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>
        <f t="shared" si="2"/>
        <v>0</v>
      </c>
    </row>
    <row r="43" spans="1:27" s="46" customFormat="1" ht="12.75" customHeight="1">
      <c r="A43" s="42" t="s">
        <v>175</v>
      </c>
      <c r="B43" s="74" t="s">
        <v>185</v>
      </c>
      <c r="C43" s="68"/>
      <c r="D43" s="44"/>
      <c r="E43" s="44"/>
      <c r="F43" s="44">
        <v>1000000</v>
      </c>
      <c r="G43" s="44"/>
      <c r="H43" s="44">
        <v>-1000000</v>
      </c>
      <c r="I43" s="44"/>
      <c r="J43" s="44"/>
      <c r="K43" s="44">
        <f t="shared" si="0"/>
        <v>-1000000</v>
      </c>
      <c r="L43" s="44"/>
      <c r="M43" s="44"/>
      <c r="N43" s="44"/>
      <c r="O43" s="44"/>
      <c r="P43" s="45">
        <f>SUM(D43:G43,K43:O43)</f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5">
        <f t="shared" si="2"/>
        <v>0</v>
      </c>
    </row>
    <row r="44" spans="1:27" s="46" customFormat="1" ht="12.75">
      <c r="A44" s="42" t="s">
        <v>176</v>
      </c>
      <c r="B44" s="74" t="s">
        <v>184</v>
      </c>
      <c r="C44" s="68"/>
      <c r="D44" s="44"/>
      <c r="E44" s="44"/>
      <c r="F44" s="44"/>
      <c r="G44" s="44"/>
      <c r="H44" s="44"/>
      <c r="I44" s="44"/>
      <c r="J44" s="44"/>
      <c r="K44" s="44">
        <f t="shared" si="0"/>
        <v>0</v>
      </c>
      <c r="L44" s="44"/>
      <c r="M44" s="44">
        <v>20000000</v>
      </c>
      <c r="N44" s="44"/>
      <c r="O44" s="44"/>
      <c r="P44" s="45">
        <f t="shared" si="1"/>
        <v>20000000</v>
      </c>
      <c r="Q44" s="44"/>
      <c r="R44" s="44"/>
      <c r="S44" s="44"/>
      <c r="T44" s="44"/>
      <c r="U44" s="44"/>
      <c r="V44" s="44"/>
      <c r="W44" s="44"/>
      <c r="X44" s="44"/>
      <c r="Y44" s="44">
        <v>20000000</v>
      </c>
      <c r="Z44" s="44"/>
      <c r="AA44" s="45">
        <f t="shared" si="2"/>
        <v>20000000</v>
      </c>
    </row>
    <row r="45" spans="1:27" s="46" customFormat="1" ht="12.75">
      <c r="A45" s="42" t="s">
        <v>177</v>
      </c>
      <c r="B45" s="75" t="s">
        <v>192</v>
      </c>
      <c r="C45" s="72"/>
      <c r="D45" s="44"/>
      <c r="E45" s="44"/>
      <c r="F45" s="44">
        <v>816000</v>
      </c>
      <c r="G45" s="44"/>
      <c r="H45" s="44"/>
      <c r="I45" s="44"/>
      <c r="J45" s="44"/>
      <c r="K45" s="44">
        <f t="shared" si="0"/>
        <v>0</v>
      </c>
      <c r="L45" s="44"/>
      <c r="M45" s="44"/>
      <c r="N45" s="44"/>
      <c r="O45" s="44"/>
      <c r="P45" s="45">
        <f t="shared" si="1"/>
        <v>816000</v>
      </c>
      <c r="Q45" s="44">
        <v>816000</v>
      </c>
      <c r="R45" s="44"/>
      <c r="S45" s="44"/>
      <c r="T45" s="44"/>
      <c r="U45" s="44"/>
      <c r="V45" s="44"/>
      <c r="W45" s="44"/>
      <c r="X45" s="44"/>
      <c r="Y45" s="44"/>
      <c r="Z45" s="44"/>
      <c r="AA45" s="45">
        <f t="shared" si="2"/>
        <v>816000</v>
      </c>
    </row>
    <row r="46" spans="1:27" s="46" customFormat="1" ht="12.75">
      <c r="A46" s="42" t="s">
        <v>178</v>
      </c>
      <c r="B46" s="73" t="s">
        <v>193</v>
      </c>
      <c r="C46" s="71"/>
      <c r="D46" s="44">
        <v>345000</v>
      </c>
      <c r="E46" s="44">
        <v>67275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>
        <f t="shared" si="1"/>
        <v>412275</v>
      </c>
      <c r="Q46" s="44"/>
      <c r="R46" s="44"/>
      <c r="S46" s="44">
        <v>412275</v>
      </c>
      <c r="T46" s="44"/>
      <c r="U46" s="44"/>
      <c r="V46" s="44"/>
      <c r="W46" s="44"/>
      <c r="X46" s="44"/>
      <c r="Y46" s="44"/>
      <c r="Z46" s="44"/>
      <c r="AA46" s="45">
        <f t="shared" si="2"/>
        <v>412275</v>
      </c>
    </row>
    <row r="47" spans="1:27" s="46" customFormat="1" ht="12.75">
      <c r="A47" s="42" t="s">
        <v>179</v>
      </c>
      <c r="B47" s="74" t="s">
        <v>186</v>
      </c>
      <c r="C47" s="68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>
        <v>254800</v>
      </c>
      <c r="P47" s="45">
        <f t="shared" si="1"/>
        <v>254800</v>
      </c>
      <c r="Q47" s="44"/>
      <c r="R47" s="44"/>
      <c r="S47" s="44">
        <v>254800</v>
      </c>
      <c r="T47" s="44"/>
      <c r="U47" s="44"/>
      <c r="V47" s="44"/>
      <c r="W47" s="44"/>
      <c r="X47" s="44"/>
      <c r="Y47" s="44"/>
      <c r="Z47" s="44"/>
      <c r="AA47" s="45">
        <f t="shared" si="2"/>
        <v>254800</v>
      </c>
    </row>
    <row r="48" spans="1:27" s="46" customFormat="1" ht="12.75">
      <c r="A48" s="42" t="s">
        <v>180</v>
      </c>
      <c r="B48" s="74" t="s">
        <v>187</v>
      </c>
      <c r="C48" s="68"/>
      <c r="D48" s="44"/>
      <c r="E48" s="44"/>
      <c r="F48" s="44">
        <v>533800</v>
      </c>
      <c r="G48" s="44"/>
      <c r="H48" s="44"/>
      <c r="I48" s="44"/>
      <c r="J48" s="44"/>
      <c r="K48" s="44"/>
      <c r="L48" s="44"/>
      <c r="M48" s="44"/>
      <c r="N48" s="44"/>
      <c r="O48" s="44"/>
      <c r="P48" s="45">
        <f t="shared" si="1"/>
        <v>533800</v>
      </c>
      <c r="Q48" s="44"/>
      <c r="R48" s="44"/>
      <c r="S48" s="44">
        <v>533800</v>
      </c>
      <c r="T48" s="44"/>
      <c r="U48" s="44"/>
      <c r="V48" s="44"/>
      <c r="W48" s="44"/>
      <c r="X48" s="44"/>
      <c r="Y48" s="44"/>
      <c r="Z48" s="44"/>
      <c r="AA48" s="45">
        <f t="shared" si="2"/>
        <v>533800</v>
      </c>
    </row>
    <row r="49" spans="1:27" s="46" customFormat="1" ht="12.75">
      <c r="A49" s="42" t="s">
        <v>181</v>
      </c>
      <c r="B49" s="75" t="s">
        <v>195</v>
      </c>
      <c r="C49" s="72"/>
      <c r="D49" s="44"/>
      <c r="E49" s="44"/>
      <c r="F49" s="44">
        <v>5123000</v>
      </c>
      <c r="G49" s="44"/>
      <c r="H49" s="44"/>
      <c r="I49" s="44"/>
      <c r="J49" s="44"/>
      <c r="K49" s="44">
        <f>SUM(H49:J49)</f>
        <v>0</v>
      </c>
      <c r="L49" s="44"/>
      <c r="M49" s="44"/>
      <c r="N49" s="44"/>
      <c r="O49" s="44"/>
      <c r="P49" s="45">
        <f aca="true" t="shared" si="9" ref="P49:P61">SUM(D49:G49,K49:O49)</f>
        <v>5123000</v>
      </c>
      <c r="Q49" s="44"/>
      <c r="R49" s="44"/>
      <c r="S49" s="44">
        <v>5123000</v>
      </c>
      <c r="T49" s="44"/>
      <c r="U49" s="44"/>
      <c r="V49" s="44"/>
      <c r="W49" s="44"/>
      <c r="X49" s="44"/>
      <c r="Y49" s="44"/>
      <c r="Z49" s="44"/>
      <c r="AA49" s="45">
        <f>SUM(Q49:Z49)</f>
        <v>5123000</v>
      </c>
    </row>
    <row r="50" spans="1:27" s="46" customFormat="1" ht="13.5" customHeight="1">
      <c r="A50" s="42" t="s">
        <v>182</v>
      </c>
      <c r="B50" s="75" t="s">
        <v>196</v>
      </c>
      <c r="C50" s="72"/>
      <c r="D50" s="44"/>
      <c r="E50" s="44"/>
      <c r="F50" s="44"/>
      <c r="G50" s="44"/>
      <c r="H50" s="44">
        <v>444500</v>
      </c>
      <c r="I50" s="44"/>
      <c r="J50" s="44">
        <v>2500000</v>
      </c>
      <c r="K50" s="44">
        <f>SUM(H50:J50)</f>
        <v>2944500</v>
      </c>
      <c r="L50" s="44"/>
      <c r="M50" s="44"/>
      <c r="N50" s="44">
        <v>4555500</v>
      </c>
      <c r="O50" s="44"/>
      <c r="P50" s="45">
        <f t="shared" si="9"/>
        <v>7500000</v>
      </c>
      <c r="Q50" s="44"/>
      <c r="R50" s="44"/>
      <c r="S50" s="44"/>
      <c r="T50" s="44"/>
      <c r="U50" s="44"/>
      <c r="V50" s="44"/>
      <c r="W50" s="44"/>
      <c r="X50" s="44">
        <v>7500000</v>
      </c>
      <c r="Y50" s="44"/>
      <c r="Z50" s="44"/>
      <c r="AA50" s="45">
        <f>SUM(Q50:Z50)</f>
        <v>7500000</v>
      </c>
    </row>
    <row r="51" spans="1:27" s="46" customFormat="1" ht="12.75">
      <c r="A51" s="42" t="s">
        <v>199</v>
      </c>
      <c r="B51" s="75" t="s">
        <v>197</v>
      </c>
      <c r="C51" s="72"/>
      <c r="D51" s="44"/>
      <c r="E51" s="44"/>
      <c r="F51" s="44">
        <v>996505</v>
      </c>
      <c r="G51" s="49"/>
      <c r="H51" s="44"/>
      <c r="I51" s="44"/>
      <c r="J51" s="44"/>
      <c r="K51" s="44">
        <f>SUM(H51:J51)</f>
        <v>0</v>
      </c>
      <c r="L51" s="44"/>
      <c r="M51" s="44"/>
      <c r="N51" s="44"/>
      <c r="O51" s="44"/>
      <c r="P51" s="45">
        <f t="shared" si="9"/>
        <v>996505</v>
      </c>
      <c r="Q51" s="44">
        <v>996505</v>
      </c>
      <c r="R51" s="44"/>
      <c r="S51" s="44"/>
      <c r="T51" s="44"/>
      <c r="U51" s="44"/>
      <c r="V51" s="44"/>
      <c r="W51" s="44"/>
      <c r="X51" s="44"/>
      <c r="Y51" s="44"/>
      <c r="Z51" s="44"/>
      <c r="AA51" s="45">
        <f>SUM(Q51:Z51)</f>
        <v>996505</v>
      </c>
    </row>
    <row r="52" spans="1:27" s="46" customFormat="1" ht="12.75">
      <c r="A52" s="42" t="s">
        <v>200</v>
      </c>
      <c r="B52" s="75" t="s">
        <v>198</v>
      </c>
      <c r="C52" s="72"/>
      <c r="D52" s="44"/>
      <c r="E52" s="44"/>
      <c r="F52" s="44">
        <v>5228652</v>
      </c>
      <c r="G52" s="44"/>
      <c r="H52" s="44">
        <v>-5228652</v>
      </c>
      <c r="I52" s="44"/>
      <c r="J52" s="44"/>
      <c r="K52" s="44">
        <f>SUM(H52:J52)</f>
        <v>-5228652</v>
      </c>
      <c r="L52" s="44"/>
      <c r="M52" s="44"/>
      <c r="N52" s="44"/>
      <c r="O52" s="44"/>
      <c r="P52" s="45">
        <f t="shared" si="9"/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>
        <f>SUM(Q52:Z52)</f>
        <v>0</v>
      </c>
    </row>
    <row r="53" spans="1:27" s="46" customFormat="1" ht="12.75">
      <c r="A53" s="42" t="s">
        <v>201</v>
      </c>
      <c r="B53" s="66" t="s">
        <v>191</v>
      </c>
      <c r="C53" s="67"/>
      <c r="D53" s="44">
        <v>271000</v>
      </c>
      <c r="E53" s="44">
        <v>53000</v>
      </c>
      <c r="F53" s="44">
        <v>3264254</v>
      </c>
      <c r="G53" s="44"/>
      <c r="H53" s="44">
        <v>1410000</v>
      </c>
      <c r="I53" s="44"/>
      <c r="J53" s="44"/>
      <c r="K53" s="44">
        <f>SUM(H53:J53)</f>
        <v>1410000</v>
      </c>
      <c r="L53" s="44"/>
      <c r="M53" s="44"/>
      <c r="N53" s="44">
        <v>-4998254</v>
      </c>
      <c r="O53" s="44"/>
      <c r="P53" s="45">
        <f t="shared" si="9"/>
        <v>0</v>
      </c>
      <c r="Q53" s="50"/>
      <c r="R53" s="44"/>
      <c r="S53" s="44"/>
      <c r="T53" s="44"/>
      <c r="U53" s="44"/>
      <c r="V53" s="44"/>
      <c r="W53" s="44"/>
      <c r="X53" s="44"/>
      <c r="Y53" s="44"/>
      <c r="Z53" s="44"/>
      <c r="AA53" s="45">
        <f>SUM(Q53:Z53)</f>
        <v>0</v>
      </c>
    </row>
    <row r="54" spans="1:27" s="46" customFormat="1" ht="12.75">
      <c r="A54" s="42" t="s">
        <v>202</v>
      </c>
      <c r="B54" s="73" t="s">
        <v>188</v>
      </c>
      <c r="C54" s="71"/>
      <c r="D54" s="44"/>
      <c r="E54" s="44"/>
      <c r="F54" s="44"/>
      <c r="G54" s="44"/>
      <c r="H54" s="44">
        <v>-95423037</v>
      </c>
      <c r="I54" s="44">
        <v>95423037</v>
      </c>
      <c r="J54" s="44"/>
      <c r="K54" s="44">
        <f t="shared" si="0"/>
        <v>0</v>
      </c>
      <c r="L54" s="44"/>
      <c r="M54" s="44"/>
      <c r="N54" s="44"/>
      <c r="O54" s="44"/>
      <c r="P54" s="45">
        <f t="shared" si="9"/>
        <v>0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>
        <f t="shared" si="2"/>
        <v>0</v>
      </c>
    </row>
    <row r="55" spans="1:27" s="46" customFormat="1" ht="12.75">
      <c r="A55" s="42"/>
      <c r="B55" s="73"/>
      <c r="C55" s="71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>
        <f t="shared" si="9"/>
        <v>0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5">
        <f t="shared" si="2"/>
        <v>0</v>
      </c>
    </row>
    <row r="56" spans="1:27" s="46" customFormat="1" ht="12.75">
      <c r="A56" s="42"/>
      <c r="B56" s="73"/>
      <c r="C56" s="7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>
        <f t="shared" si="9"/>
        <v>0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>
        <f t="shared" si="2"/>
        <v>0</v>
      </c>
    </row>
    <row r="57" spans="1:27" s="46" customFormat="1" ht="12.75">
      <c r="A57" s="42"/>
      <c r="B57" s="73"/>
      <c r="C57" s="71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>
        <f t="shared" si="9"/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>
        <f t="shared" si="2"/>
        <v>0</v>
      </c>
    </row>
    <row r="58" spans="1:27" s="46" customFormat="1" ht="12.75">
      <c r="A58" s="42"/>
      <c r="B58" s="73"/>
      <c r="C58" s="71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>
        <f t="shared" si="9"/>
        <v>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>
        <f t="shared" si="2"/>
        <v>0</v>
      </c>
    </row>
    <row r="59" spans="1:27" s="46" customFormat="1" ht="12.75">
      <c r="A59" s="42"/>
      <c r="B59" s="73"/>
      <c r="C59" s="71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>
        <f t="shared" si="9"/>
        <v>0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>
        <f t="shared" si="2"/>
        <v>0</v>
      </c>
    </row>
    <row r="60" spans="1:27" s="46" customFormat="1" ht="12.75">
      <c r="A60" s="42"/>
      <c r="B60" s="73"/>
      <c r="C60" s="71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>
        <f t="shared" si="9"/>
        <v>0</v>
      </c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>
        <f t="shared" si="2"/>
        <v>0</v>
      </c>
    </row>
    <row r="61" spans="1:27" s="46" customFormat="1" ht="15.75" customHeight="1">
      <c r="A61" s="42"/>
      <c r="B61" s="80" t="s">
        <v>141</v>
      </c>
      <c r="C61" s="80"/>
      <c r="D61" s="47">
        <f aca="true" t="shared" si="10" ref="D61:J61">SUM(D42:D54)</f>
        <v>616000</v>
      </c>
      <c r="E61" s="47">
        <f t="shared" si="10"/>
        <v>120275</v>
      </c>
      <c r="F61" s="47">
        <f t="shared" si="10"/>
        <v>16962211</v>
      </c>
      <c r="G61" s="47">
        <f t="shared" si="10"/>
        <v>0</v>
      </c>
      <c r="H61" s="47">
        <f t="shared" si="10"/>
        <v>-99797189</v>
      </c>
      <c r="I61" s="47">
        <f t="shared" si="10"/>
        <v>95423037</v>
      </c>
      <c r="J61" s="47">
        <f t="shared" si="10"/>
        <v>2500000</v>
      </c>
      <c r="K61" s="47">
        <f t="shared" si="0"/>
        <v>-1874152</v>
      </c>
      <c r="L61" s="47">
        <f>SUM(L42:L54)</f>
        <v>0</v>
      </c>
      <c r="M61" s="47">
        <f>SUM(M42:M54)</f>
        <v>20950000</v>
      </c>
      <c r="N61" s="47">
        <f>SUM(N42:N54)</f>
        <v>-1392754</v>
      </c>
      <c r="O61" s="47">
        <f>SUM(O42:O54)</f>
        <v>254800</v>
      </c>
      <c r="P61" s="45">
        <f t="shared" si="9"/>
        <v>35636380</v>
      </c>
      <c r="Q61" s="47">
        <f aca="true" t="shared" si="11" ref="Q61:Z61">SUM(Q42:Q54)</f>
        <v>1812505</v>
      </c>
      <c r="R61" s="47">
        <f t="shared" si="11"/>
        <v>0</v>
      </c>
      <c r="S61" s="47">
        <f t="shared" si="11"/>
        <v>6323875</v>
      </c>
      <c r="T61" s="47">
        <f t="shared" si="11"/>
        <v>0</v>
      </c>
      <c r="U61" s="47">
        <f t="shared" si="11"/>
        <v>0</v>
      </c>
      <c r="V61" s="47">
        <f t="shared" si="11"/>
        <v>0</v>
      </c>
      <c r="W61" s="47">
        <f t="shared" si="11"/>
        <v>0</v>
      </c>
      <c r="X61" s="47">
        <f t="shared" si="11"/>
        <v>7500000</v>
      </c>
      <c r="Y61" s="47">
        <f t="shared" si="11"/>
        <v>20000000</v>
      </c>
      <c r="Z61" s="47">
        <f t="shared" si="11"/>
        <v>0</v>
      </c>
      <c r="AA61" s="45">
        <f t="shared" si="2"/>
        <v>35636380</v>
      </c>
    </row>
    <row r="62" spans="1:27" ht="12.75">
      <c r="A62" s="38"/>
      <c r="B62" s="81" t="s">
        <v>25</v>
      </c>
      <c r="C62" s="81"/>
      <c r="D62" s="51">
        <f>SUM(D4,D14,D41,D61)</f>
        <v>661574.8953974895</v>
      </c>
      <c r="E62" s="51">
        <f aca="true" t="shared" si="12" ref="E62:J62">SUM(E4,E14,E41,E61)</f>
        <v>129162.10460251046</v>
      </c>
      <c r="F62" s="51">
        <f t="shared" si="12"/>
        <v>18942211</v>
      </c>
      <c r="G62" s="51">
        <f t="shared" si="12"/>
        <v>0</v>
      </c>
      <c r="H62" s="51">
        <f t="shared" si="12"/>
        <v>-99797189</v>
      </c>
      <c r="I62" s="51">
        <f t="shared" si="12"/>
        <v>95423037</v>
      </c>
      <c r="J62" s="51">
        <f t="shared" si="12"/>
        <v>2500000</v>
      </c>
      <c r="K62" s="51">
        <f aca="true" t="shared" si="13" ref="K62:AA62">SUM(K4,K14,K41,K61)</f>
        <v>-1874152</v>
      </c>
      <c r="L62" s="51">
        <f t="shared" si="13"/>
        <v>0</v>
      </c>
      <c r="M62" s="51">
        <f t="shared" si="13"/>
        <v>21350000</v>
      </c>
      <c r="N62" s="51">
        <f t="shared" si="13"/>
        <v>-1392754</v>
      </c>
      <c r="O62" s="51">
        <f t="shared" si="13"/>
        <v>224819</v>
      </c>
      <c r="P62" s="51">
        <f t="shared" si="13"/>
        <v>38040861</v>
      </c>
      <c r="Q62" s="51">
        <f t="shared" si="13"/>
        <v>1812505</v>
      </c>
      <c r="R62" s="51">
        <f t="shared" si="13"/>
        <v>24481</v>
      </c>
      <c r="S62" s="51">
        <f t="shared" si="13"/>
        <v>6323875</v>
      </c>
      <c r="T62" s="51">
        <f t="shared" si="13"/>
        <v>0</v>
      </c>
      <c r="U62" s="51">
        <f t="shared" si="13"/>
        <v>0</v>
      </c>
      <c r="V62" s="51">
        <f t="shared" si="13"/>
        <v>0</v>
      </c>
      <c r="W62" s="51">
        <f t="shared" si="13"/>
        <v>2380000</v>
      </c>
      <c r="X62" s="51">
        <f t="shared" si="13"/>
        <v>7500000</v>
      </c>
      <c r="Y62" s="51">
        <f t="shared" si="13"/>
        <v>20000000</v>
      </c>
      <c r="Z62" s="51">
        <f t="shared" si="13"/>
        <v>0</v>
      </c>
      <c r="AA62" s="51">
        <f t="shared" si="13"/>
        <v>38040861</v>
      </c>
    </row>
    <row r="63" spans="1:27" ht="15">
      <c r="A63" s="38"/>
      <c r="B63" s="82" t="s">
        <v>24</v>
      </c>
      <c r="C63" s="82" t="s">
        <v>24</v>
      </c>
      <c r="D63" s="52">
        <f aca="true" t="shared" si="14" ref="D63:Z63">SUM(D2,D62)</f>
        <v>25100953.895397488</v>
      </c>
      <c r="E63" s="52">
        <f t="shared" si="14"/>
        <v>4967642.10460251</v>
      </c>
      <c r="F63" s="52">
        <f t="shared" si="14"/>
        <v>84635200</v>
      </c>
      <c r="G63" s="52">
        <f t="shared" si="14"/>
        <v>3000000</v>
      </c>
      <c r="H63" s="52">
        <f t="shared" si="14"/>
        <v>224942053</v>
      </c>
      <c r="I63" s="52">
        <f t="shared" si="14"/>
        <v>95781177</v>
      </c>
      <c r="J63" s="52">
        <f t="shared" si="14"/>
        <v>13306762</v>
      </c>
      <c r="K63" s="52">
        <f t="shared" si="14"/>
        <v>334029992</v>
      </c>
      <c r="L63" s="52">
        <f t="shared" si="14"/>
        <v>0</v>
      </c>
      <c r="M63" s="52">
        <f t="shared" si="14"/>
        <v>86941883</v>
      </c>
      <c r="N63" s="52">
        <f t="shared" si="14"/>
        <v>19450978</v>
      </c>
      <c r="O63" s="52">
        <f t="shared" si="14"/>
        <v>131348014</v>
      </c>
      <c r="P63" s="52">
        <f t="shared" si="14"/>
        <v>689474663</v>
      </c>
      <c r="Q63" s="52">
        <f t="shared" si="14"/>
        <v>6830465</v>
      </c>
      <c r="R63" s="52">
        <f t="shared" si="14"/>
        <v>97086593</v>
      </c>
      <c r="S63" s="52">
        <f t="shared" si="14"/>
        <v>23814528</v>
      </c>
      <c r="T63" s="52">
        <f t="shared" si="14"/>
        <v>150000000</v>
      </c>
      <c r="U63" s="52">
        <f t="shared" si="14"/>
        <v>0</v>
      </c>
      <c r="V63" s="52">
        <f t="shared" si="14"/>
        <v>88650536</v>
      </c>
      <c r="W63" s="52">
        <f t="shared" si="14"/>
        <v>295592541</v>
      </c>
      <c r="X63" s="52">
        <f t="shared" si="14"/>
        <v>7500000</v>
      </c>
      <c r="Y63" s="52">
        <f t="shared" si="14"/>
        <v>20000000</v>
      </c>
      <c r="Z63" s="52">
        <f t="shared" si="14"/>
        <v>0</v>
      </c>
      <c r="AA63" s="41">
        <f>SUM(Q63:Z63)</f>
        <v>689474663</v>
      </c>
    </row>
  </sheetData>
  <sheetProtection/>
  <mergeCells count="63">
    <mergeCell ref="B46:C46"/>
    <mergeCell ref="B47:C47"/>
    <mergeCell ref="B48:C48"/>
    <mergeCell ref="B59:C59"/>
    <mergeCell ref="B60:C60"/>
    <mergeCell ref="B55:C55"/>
    <mergeCell ref="B56:C56"/>
    <mergeCell ref="B58:C58"/>
    <mergeCell ref="B57:C57"/>
    <mergeCell ref="B51:C51"/>
    <mergeCell ref="B41:C41"/>
    <mergeCell ref="B12:C12"/>
    <mergeCell ref="B29:C29"/>
    <mergeCell ref="B30:C30"/>
    <mergeCell ref="B37:C37"/>
    <mergeCell ref="B25:C25"/>
    <mergeCell ref="B26:C26"/>
    <mergeCell ref="B42:C42"/>
    <mergeCell ref="B43:C43"/>
    <mergeCell ref="B23:C23"/>
    <mergeCell ref="B49:C49"/>
    <mergeCell ref="B45:C45"/>
    <mergeCell ref="B39:C39"/>
    <mergeCell ref="B27:C27"/>
    <mergeCell ref="B28:C28"/>
    <mergeCell ref="B44:C44"/>
    <mergeCell ref="B24:C24"/>
    <mergeCell ref="B62:C62"/>
    <mergeCell ref="B63:C63"/>
    <mergeCell ref="B61:C61"/>
    <mergeCell ref="B52:C52"/>
    <mergeCell ref="B54:C54"/>
    <mergeCell ref="B53:C53"/>
    <mergeCell ref="B50:C50"/>
    <mergeCell ref="A1:A2"/>
    <mergeCell ref="B1:B2"/>
    <mergeCell ref="B7:C7"/>
    <mergeCell ref="B3:C3"/>
    <mergeCell ref="B4:C4"/>
    <mergeCell ref="B40:C40"/>
    <mergeCell ref="B18:C18"/>
    <mergeCell ref="B16:C16"/>
    <mergeCell ref="B17:C17"/>
    <mergeCell ref="B11:C11"/>
    <mergeCell ref="B22:C22"/>
    <mergeCell ref="B6:C6"/>
    <mergeCell ref="B5:C5"/>
    <mergeCell ref="B9:C9"/>
    <mergeCell ref="B15:C15"/>
    <mergeCell ref="B13:C13"/>
    <mergeCell ref="B8:C8"/>
    <mergeCell ref="B20:C20"/>
    <mergeCell ref="B21:C21"/>
    <mergeCell ref="B10:C10"/>
    <mergeCell ref="B38:C38"/>
    <mergeCell ref="B31:C31"/>
    <mergeCell ref="B32:C32"/>
    <mergeCell ref="B33:C33"/>
    <mergeCell ref="B34:C34"/>
    <mergeCell ref="B35:C35"/>
    <mergeCell ref="B36:C36"/>
    <mergeCell ref="B14:C14"/>
    <mergeCell ref="B19:C19"/>
  </mergeCells>
  <printOptions horizontalCentered="1"/>
  <pageMargins left="0" right="0" top="1.5748031496062993" bottom="0.984251968503937" header="0.5118110236220472" footer="0.5118110236220472"/>
  <pageSetup horizontalDpi="300" verticalDpi="300" orientation="landscape" paperSize="9" scale="69" r:id="rId3"/>
  <headerFooter alignWithMargins="0">
    <oddHeader>&amp;C&amp;"Arial CE,Félkövér"Kunfehértó Községi Önkormányzat Napközi Otthonos Óvoda&amp;"Arial CE,Normál"
I&amp;"Arial CE,Félkövér"&amp;11I. sz. rendelet módosítás&amp;"Arial CE,Normál"&amp;10
(2018. 09. 26.)</oddHeader>
    <oddFooter>&amp;LNyomtatva: &amp;D   &amp;T&amp;C&amp;P oldal&amp;R&amp;F/&amp;A</oddFooter>
  </headerFooter>
  <colBreaks count="1" manualBreakCount="1">
    <brk id="1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D30" sqref="D30"/>
    </sheetView>
  </sheetViews>
  <sheetFormatPr defaultColWidth="9.00390625" defaultRowHeight="12.75"/>
  <cols>
    <col min="1" max="1" width="6.375" style="0" bestFit="1" customWidth="1"/>
    <col min="2" max="2" width="18.625" style="0" customWidth="1"/>
    <col min="3" max="3" width="15.625" style="0" customWidth="1"/>
    <col min="4" max="8" width="12.75390625" style="0" customWidth="1"/>
    <col min="9" max="9" width="11.25390625" style="0" bestFit="1" customWidth="1"/>
    <col min="10" max="11" width="12.75390625" style="0" customWidth="1"/>
    <col min="12" max="12" width="11.75390625" style="0" bestFit="1" customWidth="1"/>
    <col min="13" max="15" width="12.75390625" style="0" customWidth="1"/>
    <col min="16" max="16" width="12.375" style="0" bestFit="1" customWidth="1"/>
    <col min="17" max="18" width="12.75390625" style="0" customWidth="1"/>
    <col min="19" max="19" width="11.25390625" style="0" bestFit="1" customWidth="1"/>
    <col min="20" max="20" width="12.75390625" style="0" customWidth="1"/>
    <col min="21" max="21" width="12.00390625" style="0" bestFit="1" customWidth="1"/>
    <col min="22" max="22" width="11.25390625" style="0" bestFit="1" customWidth="1"/>
    <col min="23" max="27" width="12.75390625" style="0" customWidth="1"/>
  </cols>
  <sheetData>
    <row r="1" spans="1:27" ht="38.25">
      <c r="A1" s="83" t="s">
        <v>8</v>
      </c>
      <c r="B1" s="86" t="s">
        <v>7</v>
      </c>
      <c r="C1" s="8"/>
      <c r="D1" s="1" t="s">
        <v>0</v>
      </c>
      <c r="E1" s="1" t="s">
        <v>1</v>
      </c>
      <c r="F1" s="1" t="s">
        <v>2</v>
      </c>
      <c r="G1" s="1" t="s">
        <v>3</v>
      </c>
      <c r="H1" s="1" t="s">
        <v>58</v>
      </c>
      <c r="I1" s="1" t="s">
        <v>59</v>
      </c>
      <c r="J1" s="2" t="s">
        <v>72</v>
      </c>
      <c r="K1" s="2" t="s">
        <v>60</v>
      </c>
      <c r="L1" s="2" t="s">
        <v>45</v>
      </c>
      <c r="M1" s="2" t="s">
        <v>39</v>
      </c>
      <c r="N1" s="2" t="s">
        <v>55</v>
      </c>
      <c r="O1" s="2" t="s">
        <v>40</v>
      </c>
      <c r="P1" s="2" t="s">
        <v>6</v>
      </c>
      <c r="Q1" s="1" t="s">
        <v>26</v>
      </c>
      <c r="R1" s="2" t="s">
        <v>42</v>
      </c>
      <c r="S1" s="2" t="s">
        <v>145</v>
      </c>
      <c r="T1" s="2" t="s">
        <v>43</v>
      </c>
      <c r="U1" s="1" t="s">
        <v>4</v>
      </c>
      <c r="V1" s="2" t="s">
        <v>27</v>
      </c>
      <c r="W1" s="2" t="s">
        <v>41</v>
      </c>
      <c r="X1" s="2" t="s">
        <v>146</v>
      </c>
      <c r="Y1" s="2" t="s">
        <v>56</v>
      </c>
      <c r="Z1" s="2" t="s">
        <v>203</v>
      </c>
      <c r="AA1" s="2" t="s">
        <v>29</v>
      </c>
    </row>
    <row r="2" spans="1:27" ht="12.75">
      <c r="A2" s="84"/>
      <c r="B2" s="84"/>
      <c r="C2" s="3" t="s">
        <v>38</v>
      </c>
      <c r="D2" s="4">
        <f>SUM('összesítő-ovoda:összesítő-onkormanyzat'!D2)</f>
        <v>111755462</v>
      </c>
      <c r="E2" s="4">
        <f>SUM('összesítő-ovoda:összesítő-onkormanyzat'!E2)</f>
        <v>22229834</v>
      </c>
      <c r="F2" s="4">
        <f>SUM('összesítő-ovoda:összesítő-onkormanyzat'!F2)</f>
        <v>95147598</v>
      </c>
      <c r="G2" s="4">
        <f>SUM('összesítő-ovoda:összesítő-onkormanyzat'!G2)</f>
        <v>3000000</v>
      </c>
      <c r="H2" s="4">
        <f>SUM('összesítő-ovoda:összesítő-onkormanyzat'!H2)</f>
        <v>325888242</v>
      </c>
      <c r="I2" s="4">
        <f>SUM('összesítő-ovoda:összesítő-onkormanyzat'!I2)</f>
        <v>358140</v>
      </c>
      <c r="J2" s="4">
        <f>SUM('összesítő-ovoda:összesítő-onkormanyzat'!J2)</f>
        <v>10806762</v>
      </c>
      <c r="K2" s="4">
        <f>SUM('összesítő-ovoda:összesítő-onkormanyzat'!K2)</f>
        <v>337053144</v>
      </c>
      <c r="L2" s="4">
        <f>SUM('összesítő-ovoda:összesítő-onkormanyzat'!L2)</f>
        <v>987653</v>
      </c>
      <c r="M2" s="4">
        <f>SUM('összesítő-ovoda:összesítő-onkormanyzat'!M2)</f>
        <v>65591883</v>
      </c>
      <c r="N2" s="4">
        <f>SUM('összesítő-ovoda:összesítő-onkormanyzat'!N2)</f>
        <v>20843732</v>
      </c>
      <c r="O2" s="4">
        <f>SUM('összesítő-ovoda:összesítő-onkormanyzat'!O2)</f>
        <v>131123195</v>
      </c>
      <c r="P2" s="4">
        <f>SUM('összesítő-ovoda:összesítő-onkormanyzat'!P2)</f>
        <v>787732501</v>
      </c>
      <c r="Q2" s="4">
        <f>SUM('összesítő-ovoda:összesítő-onkormanyzat'!Q2)</f>
        <v>11751960</v>
      </c>
      <c r="R2" s="4">
        <f>SUM('összesítő-ovoda:összesítő-onkormanyzat'!R2)</f>
        <v>98021735</v>
      </c>
      <c r="S2" s="4">
        <f>SUM('összesítő-ovoda:összesítő-onkormanyzat'!S2)</f>
        <v>17490653</v>
      </c>
      <c r="T2" s="4">
        <f>SUM('összesítő-ovoda:összesítő-onkormanyzat'!T2)</f>
        <v>150000000</v>
      </c>
      <c r="U2" s="4">
        <f>SUM('összesítő-ovoda:összesítő-onkormanyzat'!U2)</f>
        <v>0</v>
      </c>
      <c r="V2" s="4">
        <f>SUM('összesítő-ovoda:összesítő-onkormanyzat'!V2)</f>
        <v>90094419</v>
      </c>
      <c r="W2" s="4">
        <f>SUM('összesítő-ovoda:összesítő-onkormanyzat'!W2)</f>
        <v>293212541</v>
      </c>
      <c r="X2" s="4">
        <f>SUM('összesítő-ovoda:összesítő-onkormanyzat'!X2)</f>
        <v>0</v>
      </c>
      <c r="Y2" s="4">
        <f>SUM('összesítő-ovoda:összesítő-onkormanyzat'!Y2)</f>
        <v>0</v>
      </c>
      <c r="Z2" s="4">
        <f>SUM('összesítő-ovoda:összesítő-onkormanyzat'!Z2)</f>
        <v>127161193</v>
      </c>
      <c r="AA2" s="4">
        <f>SUM('összesítő-ovoda:összesítő-onkormanyzat'!AA2)</f>
        <v>787732501</v>
      </c>
    </row>
    <row r="3" spans="1:27" s="12" customFormat="1" ht="28.5" customHeight="1">
      <c r="A3" s="85"/>
      <c r="B3" s="85"/>
      <c r="C3" s="14" t="s">
        <v>51</v>
      </c>
      <c r="D3" s="11">
        <f>D2</f>
        <v>111755462</v>
      </c>
      <c r="E3" s="11">
        <f aca="true" t="shared" si="0" ref="E3:N3">E2</f>
        <v>22229834</v>
      </c>
      <c r="F3" s="11">
        <f t="shared" si="0"/>
        <v>95147598</v>
      </c>
      <c r="G3" s="11">
        <f t="shared" si="0"/>
        <v>3000000</v>
      </c>
      <c r="H3" s="11">
        <f t="shared" si="0"/>
        <v>325888242</v>
      </c>
      <c r="I3" s="11">
        <f t="shared" si="0"/>
        <v>358140</v>
      </c>
      <c r="J3" s="11">
        <f>J2</f>
        <v>10806762</v>
      </c>
      <c r="K3" s="11">
        <f>K2</f>
        <v>337053144</v>
      </c>
      <c r="L3" s="11">
        <f t="shared" si="0"/>
        <v>987653</v>
      </c>
      <c r="M3" s="11">
        <f t="shared" si="0"/>
        <v>65591883</v>
      </c>
      <c r="N3" s="11">
        <f t="shared" si="0"/>
        <v>20843732</v>
      </c>
      <c r="O3" s="11">
        <v>3962002</v>
      </c>
      <c r="P3" s="11">
        <f aca="true" t="shared" si="1" ref="P3:P9">SUM(D3:G3,K3:O3)</f>
        <v>660571308</v>
      </c>
      <c r="Q3" s="11">
        <f aca="true" t="shared" si="2" ref="Q3:Y3">Q2</f>
        <v>11751960</v>
      </c>
      <c r="R3" s="11">
        <f t="shared" si="2"/>
        <v>98021735</v>
      </c>
      <c r="S3" s="11">
        <f t="shared" si="2"/>
        <v>17490653</v>
      </c>
      <c r="T3" s="11">
        <f t="shared" si="2"/>
        <v>150000000</v>
      </c>
      <c r="U3" s="11">
        <f t="shared" si="2"/>
        <v>0</v>
      </c>
      <c r="V3" s="11">
        <f t="shared" si="2"/>
        <v>90094419</v>
      </c>
      <c r="W3" s="11">
        <f t="shared" si="2"/>
        <v>293212541</v>
      </c>
      <c r="X3" s="11">
        <f t="shared" si="2"/>
        <v>0</v>
      </c>
      <c r="Y3" s="11">
        <f t="shared" si="2"/>
        <v>0</v>
      </c>
      <c r="Z3" s="11">
        <v>0</v>
      </c>
      <c r="AA3" s="11">
        <f>SUM(Q3:Z3)</f>
        <v>660571308</v>
      </c>
    </row>
    <row r="4" spans="1:27" s="12" customFormat="1" ht="12.75">
      <c r="A4" s="1" t="s">
        <v>10</v>
      </c>
      <c r="B4" s="61" t="s">
        <v>46</v>
      </c>
      <c r="C4" s="61"/>
      <c r="D4" s="9">
        <f>'összesítő-ovoda'!D8</f>
        <v>880100</v>
      </c>
      <c r="E4" s="9">
        <f>'összesítő-ovoda'!E8</f>
        <v>171885</v>
      </c>
      <c r="F4" s="9">
        <f>'összesítő-ovoda'!F8</f>
        <v>0</v>
      </c>
      <c r="G4" s="9">
        <f>'összesítő-ovoda'!G8</f>
        <v>0</v>
      </c>
      <c r="H4" s="9">
        <f>'összesítő-ovoda'!H8</f>
        <v>0</v>
      </c>
      <c r="I4" s="9">
        <f>'összesítő-ovoda'!I8</f>
        <v>0</v>
      </c>
      <c r="J4" s="9">
        <f>'összesítő-ovoda'!J8</f>
        <v>0</v>
      </c>
      <c r="K4" s="9">
        <f>SUM(H4:J4)</f>
        <v>0</v>
      </c>
      <c r="L4" s="9">
        <f>'összesítő-ovoda'!L8</f>
        <v>0</v>
      </c>
      <c r="M4" s="9">
        <f>'összesítő-ovoda'!M8</f>
        <v>0</v>
      </c>
      <c r="N4" s="9">
        <f>'összesítő-ovoda'!O8</f>
        <v>0</v>
      </c>
      <c r="O4" s="9">
        <f>'összesítő-ovoda'!O8</f>
        <v>0</v>
      </c>
      <c r="P4" s="10">
        <f t="shared" si="1"/>
        <v>1051985</v>
      </c>
      <c r="Q4" s="9">
        <f>'összesítő-ovoda'!Q8</f>
        <v>0</v>
      </c>
      <c r="R4" s="9">
        <f>'összesítő-ovoda'!R8</f>
        <v>0</v>
      </c>
      <c r="S4" s="9">
        <f>'összesítő-ovoda'!S8</f>
        <v>0</v>
      </c>
      <c r="T4" s="9">
        <f>'összesítő-ovoda'!T8</f>
        <v>0</v>
      </c>
      <c r="U4" s="9">
        <f>'összesítő-ovoda'!U8</f>
        <v>0</v>
      </c>
      <c r="V4" s="9">
        <f>'összesítő-ovoda'!V8</f>
        <v>0</v>
      </c>
      <c r="W4" s="9">
        <f>'összesítő-ovoda'!W8</f>
        <v>0</v>
      </c>
      <c r="X4" s="9"/>
      <c r="Y4" s="9"/>
      <c r="Z4" s="9">
        <f>'összesítő-ovoda'!Z8</f>
        <v>1051985</v>
      </c>
      <c r="AA4" s="11">
        <f aca="true" t="shared" si="3" ref="AA4:AA9">SUM(Q4:Z4)</f>
        <v>1051985</v>
      </c>
    </row>
    <row r="5" spans="1:27" s="12" customFormat="1" ht="12.75">
      <c r="A5" s="1" t="s">
        <v>11</v>
      </c>
      <c r="B5" s="61" t="s">
        <v>47</v>
      </c>
      <c r="C5" s="61"/>
      <c r="D5" s="9">
        <f>'összesítő-hivatal'!D19</f>
        <v>-692078</v>
      </c>
      <c r="E5" s="9">
        <f>'összesítő-hivatal'!E19</f>
        <v>-135088</v>
      </c>
      <c r="F5" s="9">
        <f>'összesítő-hivatal'!F19</f>
        <v>0</v>
      </c>
      <c r="G5" s="9">
        <f>'összesítő-hivatal'!G19</f>
        <v>0</v>
      </c>
      <c r="H5" s="9">
        <f>'összesítő-hivatal'!H19</f>
        <v>0</v>
      </c>
      <c r="I5" s="9">
        <f>'összesítő-hivatal'!I19</f>
        <v>0</v>
      </c>
      <c r="J5" s="9">
        <f>'összesítő-hivatal'!J19</f>
        <v>0</v>
      </c>
      <c r="K5" s="9">
        <f>SUM(H5:J5)</f>
        <v>0</v>
      </c>
      <c r="L5" s="9">
        <f>'összesítő-hivatal'!L19</f>
        <v>0</v>
      </c>
      <c r="M5" s="9">
        <f>'összesítő-hivatal'!M19</f>
        <v>0</v>
      </c>
      <c r="N5" s="9">
        <f>'összesítő-hivatal'!O19</f>
        <v>0</v>
      </c>
      <c r="O5" s="9">
        <f>'összesítő-hivatal'!O19</f>
        <v>0</v>
      </c>
      <c r="P5" s="10">
        <f t="shared" si="1"/>
        <v>-827166</v>
      </c>
      <c r="Q5" s="9">
        <f>'összesítő-hivatal'!Q19</f>
        <v>0</v>
      </c>
      <c r="R5" s="9">
        <f>'összesítő-hivatal'!R19</f>
        <v>0</v>
      </c>
      <c r="S5" s="9">
        <f>'összesítő-hivatal'!S19</f>
        <v>0</v>
      </c>
      <c r="T5" s="9">
        <f>'összesítő-hivatal'!T19</f>
        <v>0</v>
      </c>
      <c r="U5" s="9">
        <f>'összesítő-hivatal'!U19</f>
        <v>0</v>
      </c>
      <c r="V5" s="9">
        <f>'összesítő-hivatal'!V19</f>
        <v>0</v>
      </c>
      <c r="W5" s="9">
        <f>'összesítő-hivatal'!W19</f>
        <v>0</v>
      </c>
      <c r="X5" s="9"/>
      <c r="Y5" s="9"/>
      <c r="Z5" s="9">
        <f>'összesítő-hivatal'!Z19</f>
        <v>-827166</v>
      </c>
      <c r="AA5" s="11">
        <f t="shared" si="3"/>
        <v>-827166</v>
      </c>
    </row>
    <row r="6" spans="1:27" s="12" customFormat="1" ht="12.75">
      <c r="A6" s="1" t="s">
        <v>12</v>
      </c>
      <c r="B6" s="61" t="s">
        <v>48</v>
      </c>
      <c r="C6" s="61"/>
      <c r="D6" s="9">
        <f>'összesítő-onkormanyzat'!D62</f>
        <v>661574.8953974895</v>
      </c>
      <c r="E6" s="9">
        <f>'összesítő-onkormanyzat'!E62</f>
        <v>129162.10460251046</v>
      </c>
      <c r="F6" s="9">
        <f>'összesítő-onkormanyzat'!F62</f>
        <v>18942211</v>
      </c>
      <c r="G6" s="9">
        <f>'összesítő-onkormanyzat'!G62</f>
        <v>0</v>
      </c>
      <c r="H6" s="9">
        <f>'összesítő-onkormanyzat'!H62</f>
        <v>-99797189</v>
      </c>
      <c r="I6" s="9">
        <f>'összesítő-onkormanyzat'!I62</f>
        <v>95423037</v>
      </c>
      <c r="J6" s="9">
        <f>'összesítő-onkormanyzat'!J62</f>
        <v>2500000</v>
      </c>
      <c r="K6" s="9">
        <f>SUM(H6:J6)</f>
        <v>-1874152</v>
      </c>
      <c r="L6" s="9">
        <f>'összesítő-onkormanyzat'!L62</f>
        <v>0</v>
      </c>
      <c r="M6" s="9">
        <f>'összesítő-onkormanyzat'!M62</f>
        <v>21350000</v>
      </c>
      <c r="N6" s="9">
        <f>'összesítő-onkormanyzat'!N62</f>
        <v>-1392754</v>
      </c>
      <c r="O6" s="9">
        <f>'összesítő-onkormanyzat'!O62</f>
        <v>224819</v>
      </c>
      <c r="P6" s="10">
        <f t="shared" si="1"/>
        <v>38040861</v>
      </c>
      <c r="Q6" s="9">
        <f>'összesítő-onkormanyzat'!Q62</f>
        <v>1812505</v>
      </c>
      <c r="R6" s="9">
        <f>'összesítő-onkormanyzat'!R62</f>
        <v>24481</v>
      </c>
      <c r="S6" s="9">
        <f>'összesítő-onkormanyzat'!S62</f>
        <v>6323875</v>
      </c>
      <c r="T6" s="9">
        <f>'összesítő-onkormanyzat'!T62</f>
        <v>0</v>
      </c>
      <c r="U6" s="9">
        <f>'összesítő-onkormanyzat'!U62</f>
        <v>0</v>
      </c>
      <c r="V6" s="9">
        <f>'összesítő-onkormanyzat'!V62</f>
        <v>0</v>
      </c>
      <c r="W6" s="9">
        <f>'összesítő-onkormanyzat'!W62</f>
        <v>2380000</v>
      </c>
      <c r="X6" s="9">
        <f>'összesítő-onkormanyzat'!X62</f>
        <v>7500000</v>
      </c>
      <c r="Y6" s="9">
        <f>'összesítő-onkormanyzat'!Y62</f>
        <v>20000000</v>
      </c>
      <c r="Z6" s="9">
        <f>'összesítő-onkormanyzat'!Z62</f>
        <v>0</v>
      </c>
      <c r="AA6" s="11">
        <f t="shared" si="3"/>
        <v>38040861</v>
      </c>
    </row>
    <row r="7" spans="1:27" ht="12.75">
      <c r="A7" s="8"/>
      <c r="B7" s="58" t="s">
        <v>25</v>
      </c>
      <c r="C7" s="58"/>
      <c r="D7" s="6">
        <f aca="true" t="shared" si="4" ref="D7:O7">SUM(D4:D6)</f>
        <v>849596.8953974895</v>
      </c>
      <c r="E7" s="6">
        <f t="shared" si="4"/>
        <v>165959.10460251046</v>
      </c>
      <c r="F7" s="6">
        <f t="shared" si="4"/>
        <v>18942211</v>
      </c>
      <c r="G7" s="6">
        <f t="shared" si="4"/>
        <v>0</v>
      </c>
      <c r="H7" s="6">
        <f t="shared" si="4"/>
        <v>-99797189</v>
      </c>
      <c r="I7" s="6">
        <f t="shared" si="4"/>
        <v>95423037</v>
      </c>
      <c r="J7" s="6">
        <f t="shared" si="4"/>
        <v>2500000</v>
      </c>
      <c r="K7" s="6">
        <f t="shared" si="4"/>
        <v>-1874152</v>
      </c>
      <c r="L7" s="6">
        <f t="shared" si="4"/>
        <v>0</v>
      </c>
      <c r="M7" s="6">
        <f t="shared" si="4"/>
        <v>21350000</v>
      </c>
      <c r="N7" s="6">
        <f t="shared" si="4"/>
        <v>-1392754</v>
      </c>
      <c r="O7" s="6">
        <f t="shared" si="4"/>
        <v>224819</v>
      </c>
      <c r="P7" s="6">
        <f t="shared" si="1"/>
        <v>38265680</v>
      </c>
      <c r="Q7" s="6">
        <f>SUM(Q4:Q6)</f>
        <v>1812505</v>
      </c>
      <c r="R7" s="6">
        <f aca="true" t="shared" si="5" ref="R7:Z7">SUM(R4:R6)</f>
        <v>24481</v>
      </c>
      <c r="S7" s="6">
        <f t="shared" si="5"/>
        <v>6323875</v>
      </c>
      <c r="T7" s="6">
        <f t="shared" si="5"/>
        <v>0</v>
      </c>
      <c r="U7" s="6">
        <f t="shared" si="5"/>
        <v>0</v>
      </c>
      <c r="V7" s="6">
        <f t="shared" si="5"/>
        <v>0</v>
      </c>
      <c r="W7" s="6">
        <f t="shared" si="5"/>
        <v>2380000</v>
      </c>
      <c r="X7" s="6">
        <f t="shared" si="5"/>
        <v>7500000</v>
      </c>
      <c r="Y7" s="6">
        <f t="shared" si="5"/>
        <v>20000000</v>
      </c>
      <c r="Z7" s="6">
        <f t="shared" si="5"/>
        <v>224819</v>
      </c>
      <c r="AA7" s="4">
        <f>SUM(Q7:Z7)</f>
        <v>38265680</v>
      </c>
    </row>
    <row r="8" spans="1:27" ht="12.75">
      <c r="A8" s="8"/>
      <c r="B8" s="58" t="s">
        <v>52</v>
      </c>
      <c r="C8" s="58"/>
      <c r="D8" s="6">
        <f aca="true" t="shared" si="6" ref="D8:L8">D7</f>
        <v>849596.8953974895</v>
      </c>
      <c r="E8" s="6">
        <f t="shared" si="6"/>
        <v>165959.10460251046</v>
      </c>
      <c r="F8" s="6">
        <f t="shared" si="6"/>
        <v>18942211</v>
      </c>
      <c r="G8" s="6">
        <f t="shared" si="6"/>
        <v>0</v>
      </c>
      <c r="H8" s="6">
        <f>H7</f>
        <v>-99797189</v>
      </c>
      <c r="I8" s="6">
        <f>I7</f>
        <v>95423037</v>
      </c>
      <c r="J8" s="6">
        <f>J7</f>
        <v>2500000</v>
      </c>
      <c r="K8" s="6">
        <f>K7</f>
        <v>-1874152</v>
      </c>
      <c r="L8" s="6">
        <f t="shared" si="6"/>
        <v>0</v>
      </c>
      <c r="M8" s="6">
        <f>M7</f>
        <v>21350000</v>
      </c>
      <c r="N8" s="6">
        <f>N7</f>
        <v>-1392754</v>
      </c>
      <c r="O8" s="6"/>
      <c r="P8" s="6">
        <f t="shared" si="1"/>
        <v>38040861</v>
      </c>
      <c r="Q8" s="6">
        <f>Q7</f>
        <v>1812505</v>
      </c>
      <c r="R8" s="6">
        <f aca="true" t="shared" si="7" ref="R8:Y8">R7</f>
        <v>24481</v>
      </c>
      <c r="S8" s="6">
        <f t="shared" si="7"/>
        <v>6323875</v>
      </c>
      <c r="T8" s="6">
        <f t="shared" si="7"/>
        <v>0</v>
      </c>
      <c r="U8" s="6">
        <f t="shared" si="7"/>
        <v>0</v>
      </c>
      <c r="V8" s="6">
        <f t="shared" si="7"/>
        <v>0</v>
      </c>
      <c r="W8" s="6">
        <f t="shared" si="7"/>
        <v>2380000</v>
      </c>
      <c r="X8" s="6">
        <f t="shared" si="7"/>
        <v>7500000</v>
      </c>
      <c r="Y8" s="6">
        <f t="shared" si="7"/>
        <v>20000000</v>
      </c>
      <c r="Z8" s="6"/>
      <c r="AA8" s="4">
        <f>SUM(Q8:Z8)</f>
        <v>38040861</v>
      </c>
    </row>
    <row r="9" spans="1:27" ht="15">
      <c r="A9" s="8"/>
      <c r="B9" s="59" t="s">
        <v>24</v>
      </c>
      <c r="C9" s="59" t="s">
        <v>24</v>
      </c>
      <c r="D9" s="7">
        <f aca="true" t="shared" si="8" ref="D9:O9">SUM(D3,D8)</f>
        <v>112605058.89539748</v>
      </c>
      <c r="E9" s="7">
        <f t="shared" si="8"/>
        <v>22395793.104602512</v>
      </c>
      <c r="F9" s="7">
        <f t="shared" si="8"/>
        <v>114089809</v>
      </c>
      <c r="G9" s="7">
        <f t="shared" si="8"/>
        <v>3000000</v>
      </c>
      <c r="H9" s="7">
        <f t="shared" si="8"/>
        <v>226091053</v>
      </c>
      <c r="I9" s="7">
        <f t="shared" si="8"/>
        <v>95781177</v>
      </c>
      <c r="J9" s="7">
        <f t="shared" si="8"/>
        <v>13306762</v>
      </c>
      <c r="K9" s="7">
        <f t="shared" si="8"/>
        <v>335178992</v>
      </c>
      <c r="L9" s="7">
        <f t="shared" si="8"/>
        <v>987653</v>
      </c>
      <c r="M9" s="7">
        <f t="shared" si="8"/>
        <v>86941883</v>
      </c>
      <c r="N9" s="7">
        <f t="shared" si="8"/>
        <v>19450978</v>
      </c>
      <c r="O9" s="7">
        <f t="shared" si="8"/>
        <v>3962002</v>
      </c>
      <c r="P9" s="7">
        <f t="shared" si="1"/>
        <v>698612169</v>
      </c>
      <c r="Q9" s="7">
        <f>SUM(Q3,Q8)</f>
        <v>13564465</v>
      </c>
      <c r="R9" s="7">
        <f aca="true" t="shared" si="9" ref="R9:Z9">SUM(R3,R8)</f>
        <v>98046216</v>
      </c>
      <c r="S9" s="7">
        <f t="shared" si="9"/>
        <v>23814528</v>
      </c>
      <c r="T9" s="7">
        <f t="shared" si="9"/>
        <v>150000000</v>
      </c>
      <c r="U9" s="7">
        <f t="shared" si="9"/>
        <v>0</v>
      </c>
      <c r="V9" s="7">
        <f t="shared" si="9"/>
        <v>90094419</v>
      </c>
      <c r="W9" s="7">
        <f t="shared" si="9"/>
        <v>295592541</v>
      </c>
      <c r="X9" s="7">
        <f t="shared" si="9"/>
        <v>7500000</v>
      </c>
      <c r="Y9" s="7">
        <f t="shared" si="9"/>
        <v>20000000</v>
      </c>
      <c r="Z9" s="7">
        <f t="shared" si="9"/>
        <v>0</v>
      </c>
      <c r="AA9" s="7">
        <f t="shared" si="3"/>
        <v>698612169</v>
      </c>
    </row>
    <row r="11" spans="2:3" ht="27.75" customHeight="1" hidden="1">
      <c r="B11" s="64" t="s">
        <v>31</v>
      </c>
      <c r="C11" s="65"/>
    </row>
    <row r="12" spans="1:16" ht="12.75" hidden="1">
      <c r="A12" s="1" t="s">
        <v>9</v>
      </c>
      <c r="B12" s="61" t="s">
        <v>32</v>
      </c>
      <c r="C12" s="61"/>
      <c r="D12" s="5">
        <v>40</v>
      </c>
      <c r="E12" s="5">
        <v>10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4">
        <f aca="true" t="shared" si="10" ref="P12:P18">SUM(D12:O12)</f>
        <v>50</v>
      </c>
    </row>
    <row r="13" spans="1:16" ht="12.75" hidden="1">
      <c r="A13" s="1" t="s">
        <v>10</v>
      </c>
      <c r="B13" s="61" t="s">
        <v>33</v>
      </c>
      <c r="C13" s="61"/>
      <c r="D13" s="5"/>
      <c r="E13" s="5"/>
      <c r="F13" s="5">
        <v>158</v>
      </c>
      <c r="G13" s="5"/>
      <c r="H13" s="5"/>
      <c r="I13" s="5"/>
      <c r="J13" s="5"/>
      <c r="K13" s="5"/>
      <c r="L13" s="5"/>
      <c r="M13" s="5"/>
      <c r="N13" s="5"/>
      <c r="O13" s="5"/>
      <c r="P13" s="4">
        <f t="shared" si="10"/>
        <v>158</v>
      </c>
    </row>
    <row r="14" spans="1:16" ht="12.75" hidden="1">
      <c r="A14" s="1" t="s">
        <v>11</v>
      </c>
      <c r="B14" s="61" t="s">
        <v>34</v>
      </c>
      <c r="C14" s="61"/>
      <c r="D14" s="5"/>
      <c r="E14" s="5"/>
      <c r="F14" s="5">
        <v>285</v>
      </c>
      <c r="G14" s="5"/>
      <c r="H14" s="5"/>
      <c r="I14" s="5"/>
      <c r="J14" s="5"/>
      <c r="K14" s="5"/>
      <c r="L14" s="5"/>
      <c r="M14" s="5"/>
      <c r="N14" s="5"/>
      <c r="O14" s="5"/>
      <c r="P14" s="4">
        <f t="shared" si="10"/>
        <v>285</v>
      </c>
    </row>
    <row r="15" spans="1:16" ht="12.75" hidden="1">
      <c r="A15" s="1" t="s">
        <v>12</v>
      </c>
      <c r="B15" s="61" t="s">
        <v>35</v>
      </c>
      <c r="C15" s="61"/>
      <c r="D15" s="5"/>
      <c r="E15" s="5"/>
      <c r="F15" s="5">
        <v>67</v>
      </c>
      <c r="G15" s="5"/>
      <c r="H15" s="5"/>
      <c r="I15" s="5"/>
      <c r="J15" s="5"/>
      <c r="K15" s="5"/>
      <c r="L15" s="5"/>
      <c r="M15" s="5"/>
      <c r="N15" s="5"/>
      <c r="O15" s="5"/>
      <c r="P15" s="4">
        <f t="shared" si="10"/>
        <v>67</v>
      </c>
    </row>
    <row r="16" spans="1:16" ht="12.75" hidden="1">
      <c r="A16" s="1" t="s">
        <v>13</v>
      </c>
      <c r="B16" s="61" t="s">
        <v>36</v>
      </c>
      <c r="C16" s="61"/>
      <c r="D16" s="5"/>
      <c r="E16" s="5"/>
      <c r="F16" s="5"/>
      <c r="G16" s="5"/>
      <c r="H16" s="5"/>
      <c r="I16" s="5"/>
      <c r="J16" s="5"/>
      <c r="K16" s="5">
        <v>821</v>
      </c>
      <c r="L16" s="5"/>
      <c r="M16" s="5"/>
      <c r="N16" s="5"/>
      <c r="O16" s="5"/>
      <c r="P16" s="4">
        <f t="shared" si="10"/>
        <v>821</v>
      </c>
    </row>
    <row r="17" spans="1:16" ht="12.75" hidden="1">
      <c r="A17" s="1" t="s">
        <v>14</v>
      </c>
      <c r="B17" s="61" t="s">
        <v>37</v>
      </c>
      <c r="C17" s="6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3156</v>
      </c>
      <c r="P17" s="4">
        <f t="shared" si="10"/>
        <v>3156</v>
      </c>
    </row>
    <row r="18" spans="1:16" ht="12.75" hidden="1">
      <c r="A18" s="8"/>
      <c r="B18" s="58" t="s">
        <v>30</v>
      </c>
      <c r="C18" s="58"/>
      <c r="D18" s="6">
        <f aca="true" t="shared" si="11" ref="D18:O18">SUM(D12:D17)</f>
        <v>40</v>
      </c>
      <c r="E18" s="6">
        <f t="shared" si="11"/>
        <v>10</v>
      </c>
      <c r="F18" s="6">
        <f t="shared" si="11"/>
        <v>510</v>
      </c>
      <c r="G18" s="6">
        <f t="shared" si="11"/>
        <v>0</v>
      </c>
      <c r="H18" s="6"/>
      <c r="I18" s="6"/>
      <c r="J18" s="6"/>
      <c r="K18" s="6">
        <f t="shared" si="11"/>
        <v>821</v>
      </c>
      <c r="L18" s="6"/>
      <c r="M18" s="6"/>
      <c r="N18" s="6"/>
      <c r="O18" s="6">
        <f t="shared" si="11"/>
        <v>3156</v>
      </c>
      <c r="P18" s="4">
        <f t="shared" si="10"/>
        <v>4537</v>
      </c>
    </row>
    <row r="19" spans="14:27" ht="12.75">
      <c r="N19" s="16" t="s">
        <v>78</v>
      </c>
      <c r="O19" s="13">
        <f>O2-O9+O7</f>
        <v>127386012</v>
      </c>
      <c r="P19" s="13">
        <f>SUM(P9,O2,O7)-O9</f>
        <v>825998181</v>
      </c>
      <c r="V19" s="53"/>
      <c r="W19" s="54"/>
      <c r="X19" s="54"/>
      <c r="Z19" s="13">
        <f>Z2+Z7</f>
        <v>127386012</v>
      </c>
      <c r="AA19" s="13">
        <f>SUM(AA9,Z2,Z7)</f>
        <v>825998181</v>
      </c>
    </row>
    <row r="20" spans="22:27" ht="12.75">
      <c r="V20" s="57"/>
      <c r="W20" s="56"/>
      <c r="X20" s="56"/>
      <c r="Z20" s="13"/>
      <c r="AA20" s="13"/>
    </row>
    <row r="21" spans="21:26" ht="12.75">
      <c r="U21" s="13"/>
      <c r="Y21" s="53"/>
      <c r="Z21" s="54"/>
    </row>
    <row r="22" spans="25:26" ht="12.75">
      <c r="Y22" s="57"/>
      <c r="Z22" s="56"/>
    </row>
    <row r="24" spans="26:27" ht="12.75">
      <c r="Z24" s="53"/>
      <c r="AA24" s="54"/>
    </row>
    <row r="25" spans="26:27" ht="12.75">
      <c r="Z25" s="55"/>
      <c r="AA25" s="56"/>
    </row>
    <row r="26" ht="12.75">
      <c r="P26" s="13"/>
    </row>
    <row r="27" ht="12.75">
      <c r="Z27" s="17"/>
    </row>
    <row r="28" ht="12.75">
      <c r="Z28" s="19"/>
    </row>
    <row r="29" ht="12.75">
      <c r="Z29" s="17"/>
    </row>
    <row r="30" ht="12.75">
      <c r="Z30" s="19"/>
    </row>
    <row r="31" ht="12.75">
      <c r="Z31" s="17"/>
    </row>
  </sheetData>
  <sheetProtection/>
  <mergeCells count="16">
    <mergeCell ref="B12:C12"/>
    <mergeCell ref="B13:C13"/>
    <mergeCell ref="B14:C14"/>
    <mergeCell ref="B4:C4"/>
    <mergeCell ref="B5:C5"/>
    <mergeCell ref="B6:C6"/>
    <mergeCell ref="B18:C18"/>
    <mergeCell ref="A1:A3"/>
    <mergeCell ref="B1:B3"/>
    <mergeCell ref="B8:C8"/>
    <mergeCell ref="B7:C7"/>
    <mergeCell ref="B9:C9"/>
    <mergeCell ref="B11:C11"/>
    <mergeCell ref="B15:C15"/>
    <mergeCell ref="B16:C16"/>
    <mergeCell ref="B17:C17"/>
  </mergeCells>
  <printOptions horizontalCentered="1"/>
  <pageMargins left="0" right="0" top="1.5748031496062993" bottom="0.984251968503937" header="0.5118110236220472" footer="0.5118110236220472"/>
  <pageSetup horizontalDpi="300" verticalDpi="300" orientation="landscape" paperSize="9" scale="60" r:id="rId1"/>
  <headerFooter alignWithMargins="0">
    <oddHeader>&amp;C&amp;"Arial CE,Félkövér"Kunfehértó Községi Önkormányzat Napközi Otthonos Óvoda&amp;"Arial CE,Normál"
I&amp;"Arial CE,Félkövér"&amp;11I. sz. rendelet módosítás&amp;"Arial CE,Normál"&amp;10
(2018. 09. 26.)</oddHeader>
    <oddFooter>&amp;LNyomtatva: &amp;D   &amp;T&amp;C&amp;P oldal&amp;R&amp;F/&amp;A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Y56"/>
  <sheetViews>
    <sheetView zoomScalePageLayoutView="0" workbookViewId="0" topLeftCell="A1">
      <pane xSplit="1" ySplit="3" topLeftCell="B4" activePane="bottomRight" state="frozen"/>
      <selection pane="topLeft" activeCell="AC38" sqref="AC38"/>
      <selection pane="topRight" activeCell="AC38" sqref="AC38"/>
      <selection pane="bottomLeft" activeCell="AC38" sqref="AC38"/>
      <selection pane="bottomRight" activeCell="AC38" sqref="AC38"/>
    </sheetView>
  </sheetViews>
  <sheetFormatPr defaultColWidth="9.00390625" defaultRowHeight="12.75"/>
  <cols>
    <col min="1" max="1" width="21.625" style="0" customWidth="1"/>
    <col min="2" max="2" width="10.875" style="0" bestFit="1" customWidth="1"/>
    <col min="3" max="3" width="9.875" style="0" bestFit="1" customWidth="1"/>
    <col min="4" max="4" width="10.875" style="0" bestFit="1" customWidth="1"/>
    <col min="5" max="5" width="9.875" style="0" bestFit="1" customWidth="1"/>
    <col min="6" max="6" width="11.25390625" style="0" bestFit="1" customWidth="1"/>
    <col min="7" max="7" width="9.875" style="0" bestFit="1" customWidth="1"/>
    <col min="8" max="8" width="9.75390625" style="0" hidden="1" customWidth="1"/>
    <col min="9" max="9" width="9.875" style="0" bestFit="1" customWidth="1"/>
    <col min="10" max="10" width="0" style="0" hidden="1" customWidth="1"/>
    <col min="11" max="11" width="9.875" style="0" bestFit="1" customWidth="1"/>
    <col min="12" max="13" width="0" style="0" hidden="1" customWidth="1"/>
    <col min="14" max="14" width="9.75390625" style="0" bestFit="1" customWidth="1"/>
    <col min="15" max="15" width="9.875" style="0" bestFit="1" customWidth="1"/>
    <col min="16" max="16" width="9.75390625" style="0" customWidth="1"/>
    <col min="17" max="17" width="9.875" style="0" bestFit="1" customWidth="1"/>
    <col min="18" max="22" width="9.25390625" style="0" bestFit="1" customWidth="1"/>
    <col min="23" max="23" width="0" style="0" hidden="1" customWidth="1"/>
    <col min="24" max="24" width="5.00390625" style="0" hidden="1" customWidth="1"/>
    <col min="25" max="25" width="11.25390625" style="0" bestFit="1" customWidth="1"/>
  </cols>
  <sheetData>
    <row r="2" spans="2:25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2:25" s="18" customFormat="1" ht="14.25">
      <c r="B3" s="29" t="s">
        <v>81</v>
      </c>
      <c r="C3" s="29" t="s">
        <v>82</v>
      </c>
      <c r="D3" s="29" t="s">
        <v>83</v>
      </c>
      <c r="E3" s="29" t="s">
        <v>84</v>
      </c>
      <c r="F3" s="29" t="s">
        <v>85</v>
      </c>
      <c r="G3" s="29" t="s">
        <v>99</v>
      </c>
      <c r="H3" s="29" t="s">
        <v>100</v>
      </c>
      <c r="I3" s="29" t="s">
        <v>122</v>
      </c>
      <c r="J3" s="29" t="s">
        <v>86</v>
      </c>
      <c r="K3" s="29" t="s">
        <v>87</v>
      </c>
      <c r="L3" s="29" t="s">
        <v>88</v>
      </c>
      <c r="M3" s="29" t="s">
        <v>89</v>
      </c>
      <c r="N3" s="29" t="s">
        <v>90</v>
      </c>
      <c r="O3" s="29" t="s">
        <v>126</v>
      </c>
      <c r="P3" s="29" t="s">
        <v>127</v>
      </c>
      <c r="Q3" s="29" t="s">
        <v>123</v>
      </c>
      <c r="R3" s="29" t="s">
        <v>96</v>
      </c>
      <c r="S3" s="29" t="s">
        <v>91</v>
      </c>
      <c r="T3" s="29" t="s">
        <v>92</v>
      </c>
      <c r="U3" s="29" t="s">
        <v>93</v>
      </c>
      <c r="V3" s="29" t="s">
        <v>94</v>
      </c>
      <c r="W3" s="29" t="s">
        <v>95</v>
      </c>
      <c r="X3" s="29"/>
      <c r="Y3" s="29" t="s">
        <v>114</v>
      </c>
    </row>
    <row r="4" spans="1:25" s="18" customFormat="1" ht="12.75">
      <c r="A4" s="30" t="s">
        <v>0</v>
      </c>
      <c r="B4" s="31">
        <f>SUM(B5:B8)</f>
        <v>0</v>
      </c>
      <c r="C4" s="31">
        <f aca="true" t="shared" si="0" ref="C4:W4">SUM(C5:C8)</f>
        <v>0</v>
      </c>
      <c r="D4" s="31">
        <f t="shared" si="0"/>
        <v>0</v>
      </c>
      <c r="E4" s="31">
        <f t="shared" si="0"/>
        <v>0</v>
      </c>
      <c r="F4" s="31">
        <f t="shared" si="0"/>
        <v>0</v>
      </c>
      <c r="G4" s="31">
        <f t="shared" si="0"/>
        <v>0</v>
      </c>
      <c r="H4" s="31">
        <f t="shared" si="0"/>
        <v>0</v>
      </c>
      <c r="I4" s="31">
        <f t="shared" si="0"/>
        <v>0</v>
      </c>
      <c r="J4" s="31">
        <f t="shared" si="0"/>
        <v>0</v>
      </c>
      <c r="K4" s="31">
        <f t="shared" si="0"/>
        <v>0</v>
      </c>
      <c r="L4" s="31">
        <f t="shared" si="0"/>
        <v>0</v>
      </c>
      <c r="M4" s="31">
        <f t="shared" si="0"/>
        <v>0</v>
      </c>
      <c r="N4" s="31">
        <f t="shared" si="0"/>
        <v>0</v>
      </c>
      <c r="O4" s="31">
        <f t="shared" si="0"/>
        <v>0</v>
      </c>
      <c r="P4" s="31">
        <f t="shared" si="0"/>
        <v>0</v>
      </c>
      <c r="Q4" s="31">
        <f t="shared" si="0"/>
        <v>0</v>
      </c>
      <c r="R4" s="31">
        <f t="shared" si="0"/>
        <v>0</v>
      </c>
      <c r="S4" s="31">
        <f t="shared" si="0"/>
        <v>0</v>
      </c>
      <c r="T4" s="31">
        <f t="shared" si="0"/>
        <v>0</v>
      </c>
      <c r="U4" s="31">
        <f t="shared" si="0"/>
        <v>0</v>
      </c>
      <c r="V4" s="31">
        <f t="shared" si="0"/>
        <v>0</v>
      </c>
      <c r="W4" s="31">
        <f t="shared" si="0"/>
        <v>0</v>
      </c>
      <c r="X4" s="31"/>
      <c r="Y4" s="31">
        <f>SUM(B4:X4)</f>
        <v>0</v>
      </c>
    </row>
    <row r="5" spans="1:25" s="24" customFormat="1" ht="12.75">
      <c r="A5" s="23" t="s">
        <v>193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s="24" customFormat="1" ht="12.75">
      <c r="A6" s="23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s="24" customFormat="1" ht="12.75">
      <c r="A7" s="25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s="24" customFormat="1" ht="12.75">
      <c r="A8" s="25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s="18" customFormat="1" ht="12.75">
      <c r="A9" s="30" t="s">
        <v>1</v>
      </c>
      <c r="B9" s="31">
        <f>SUM(B10:B11)</f>
        <v>0</v>
      </c>
      <c r="C9" s="31">
        <f aca="true" t="shared" si="1" ref="C9:W9">SUM(C10:C11)</f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  <c r="N9" s="31">
        <f t="shared" si="1"/>
        <v>0</v>
      </c>
      <c r="O9" s="31">
        <f t="shared" si="1"/>
        <v>0</v>
      </c>
      <c r="P9" s="31">
        <f t="shared" si="1"/>
        <v>0</v>
      </c>
      <c r="Q9" s="31">
        <f t="shared" si="1"/>
        <v>0</v>
      </c>
      <c r="R9" s="31">
        <f t="shared" si="1"/>
        <v>0</v>
      </c>
      <c r="S9" s="31">
        <f t="shared" si="1"/>
        <v>0</v>
      </c>
      <c r="T9" s="31">
        <f t="shared" si="1"/>
        <v>0</v>
      </c>
      <c r="U9" s="31">
        <f t="shared" si="1"/>
        <v>0</v>
      </c>
      <c r="V9" s="31">
        <f t="shared" si="1"/>
        <v>0</v>
      </c>
      <c r="W9" s="31">
        <f t="shared" si="1"/>
        <v>0</v>
      </c>
      <c r="X9" s="31"/>
      <c r="Y9" s="31">
        <f>SUM(B9:X9)</f>
        <v>0</v>
      </c>
    </row>
    <row r="10" spans="1:25" s="24" customFormat="1" ht="12.75">
      <c r="A10" s="25" t="s">
        <v>102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24" customFormat="1" ht="12.75">
      <c r="A11" s="25" t="s">
        <v>103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s="18" customFormat="1" ht="12.75">
      <c r="A12" s="30" t="s">
        <v>2</v>
      </c>
      <c r="B12" s="31">
        <f>SUM(B13:B23)</f>
        <v>0</v>
      </c>
      <c r="C12" s="31">
        <f aca="true" t="shared" si="2" ref="C12:W12">SUM(C13:C23)</f>
        <v>0</v>
      </c>
      <c r="D12" s="31">
        <f>SUM(D13:D23)</f>
        <v>0</v>
      </c>
      <c r="E12" s="31">
        <f t="shared" si="2"/>
        <v>0</v>
      </c>
      <c r="F12" s="31">
        <f t="shared" si="2"/>
        <v>0</v>
      </c>
      <c r="G12" s="31">
        <f>SUM(G13:G23)</f>
        <v>0</v>
      </c>
      <c r="H12" s="31">
        <f t="shared" si="2"/>
        <v>0</v>
      </c>
      <c r="I12" s="31">
        <f>SUM(I13:I23)</f>
        <v>0</v>
      </c>
      <c r="J12" s="31">
        <f t="shared" si="2"/>
        <v>0</v>
      </c>
      <c r="K12" s="31">
        <f>SUM(K13:K23)</f>
        <v>0</v>
      </c>
      <c r="L12" s="31">
        <f t="shared" si="2"/>
        <v>0</v>
      </c>
      <c r="M12" s="31">
        <f t="shared" si="2"/>
        <v>0</v>
      </c>
      <c r="N12" s="31">
        <f t="shared" si="2"/>
        <v>0</v>
      </c>
      <c r="O12" s="31">
        <f>SUM(O13:O23)</f>
        <v>0</v>
      </c>
      <c r="P12" s="31">
        <f>SUM(P13:P23)</f>
        <v>0</v>
      </c>
      <c r="Q12" s="31">
        <f>SUM(Q13:Q23)</f>
        <v>0</v>
      </c>
      <c r="R12" s="31">
        <f t="shared" si="2"/>
        <v>0</v>
      </c>
      <c r="S12" s="31">
        <f t="shared" si="2"/>
        <v>0</v>
      </c>
      <c r="T12" s="31">
        <f t="shared" si="2"/>
        <v>0</v>
      </c>
      <c r="U12" s="31">
        <f t="shared" si="2"/>
        <v>0</v>
      </c>
      <c r="V12" s="31">
        <f t="shared" si="2"/>
        <v>0</v>
      </c>
      <c r="W12" s="31">
        <f t="shared" si="2"/>
        <v>0</v>
      </c>
      <c r="X12" s="31"/>
      <c r="Y12" s="31">
        <f>SUM(B12:X12)</f>
        <v>0</v>
      </c>
    </row>
    <row r="13" spans="1:25" s="24" customFormat="1" ht="12.75">
      <c r="A13" s="25" t="s">
        <v>104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s="24" customFormat="1" ht="12.75">
      <c r="A14" s="25" t="s">
        <v>105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s="24" customFormat="1" ht="12.75">
      <c r="A15" s="25" t="s">
        <v>107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s="24" customFormat="1" ht="12.75">
      <c r="A16" s="25" t="s">
        <v>111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s="24" customFormat="1" ht="12.75">
      <c r="A17" s="25" t="s">
        <v>108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s="24" customFormat="1" ht="12.75">
      <c r="A18" s="25" t="s">
        <v>139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s="24" customFormat="1" ht="12.75">
      <c r="A19" s="25" t="s">
        <v>110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s="24" customFormat="1" ht="12.75">
      <c r="A20" s="25" t="s">
        <v>125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s="24" customFormat="1" ht="12.75">
      <c r="A21" s="25" t="s">
        <v>106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s="24" customFormat="1" ht="12.75">
      <c r="A22" s="25" t="s">
        <v>112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s="24" customFormat="1" ht="12.75">
      <c r="A23" s="25" t="s">
        <v>113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s="18" customFormat="1" ht="12.75">
      <c r="A24" s="30" t="s">
        <v>3</v>
      </c>
      <c r="B24" s="31">
        <f>B25</f>
        <v>0</v>
      </c>
      <c r="C24" s="31">
        <f aca="true" t="shared" si="3" ref="C24:W24">C25</f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31">
        <f t="shared" si="3"/>
        <v>0</v>
      </c>
      <c r="I24" s="31">
        <f t="shared" si="3"/>
        <v>0</v>
      </c>
      <c r="J24" s="31">
        <f t="shared" si="3"/>
        <v>0</v>
      </c>
      <c r="K24" s="31">
        <f t="shared" si="3"/>
        <v>0</v>
      </c>
      <c r="L24" s="31">
        <f t="shared" si="3"/>
        <v>0</v>
      </c>
      <c r="M24" s="31">
        <f t="shared" si="3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/>
      <c r="Y24" s="31">
        <f>SUM(B24:X24)</f>
        <v>0</v>
      </c>
    </row>
    <row r="25" spans="1:25" s="24" customFormat="1" ht="12.75">
      <c r="A25" s="25" t="s">
        <v>119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s="18" customFormat="1" ht="12.75">
      <c r="A26" s="30" t="s">
        <v>58</v>
      </c>
      <c r="B26" s="31">
        <f>SUM(B27:B31)</f>
        <v>0</v>
      </c>
      <c r="C26" s="31">
        <f aca="true" t="shared" si="4" ref="C26:W26">SUM(C27:C31)</f>
        <v>0</v>
      </c>
      <c r="D26" s="31">
        <f t="shared" si="4"/>
        <v>0</v>
      </c>
      <c r="E26" s="31">
        <f t="shared" si="4"/>
        <v>0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1">
        <f t="shared" si="4"/>
        <v>0</v>
      </c>
      <c r="O26" s="31">
        <f t="shared" si="4"/>
        <v>0</v>
      </c>
      <c r="P26" s="31">
        <f t="shared" si="4"/>
        <v>0</v>
      </c>
      <c r="Q26" s="31">
        <f t="shared" si="4"/>
        <v>0</v>
      </c>
      <c r="R26" s="31">
        <f t="shared" si="4"/>
        <v>0</v>
      </c>
      <c r="S26" s="31">
        <f t="shared" si="4"/>
        <v>0</v>
      </c>
      <c r="T26" s="31">
        <f t="shared" si="4"/>
        <v>0</v>
      </c>
      <c r="U26" s="31">
        <f t="shared" si="4"/>
        <v>0</v>
      </c>
      <c r="V26" s="31">
        <f t="shared" si="4"/>
        <v>0</v>
      </c>
      <c r="W26" s="31">
        <f t="shared" si="4"/>
        <v>0</v>
      </c>
      <c r="X26" s="31"/>
      <c r="Y26" s="31">
        <f aca="true" t="shared" si="5" ref="Y26:Y32">SUM(B26:X26)</f>
        <v>0</v>
      </c>
    </row>
    <row r="27" spans="1:25" s="24" customFormat="1" ht="12.75">
      <c r="A27" s="25" t="s">
        <v>124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1">
        <f t="shared" si="5"/>
        <v>0</v>
      </c>
    </row>
    <row r="28" spans="1:25" s="24" customFormat="1" ht="12.75">
      <c r="A28" s="25" t="s">
        <v>117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1">
        <f t="shared" si="5"/>
        <v>0</v>
      </c>
    </row>
    <row r="29" spans="1:25" s="24" customFormat="1" ht="12.75">
      <c r="A29" s="25" t="s">
        <v>118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1">
        <f t="shared" si="5"/>
        <v>0</v>
      </c>
    </row>
    <row r="30" spans="1:25" s="24" customFormat="1" ht="12.75">
      <c r="A30" s="25" t="s">
        <v>116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1">
        <f t="shared" si="5"/>
        <v>0</v>
      </c>
    </row>
    <row r="31" spans="1:25" s="24" customFormat="1" ht="12.75">
      <c r="A31" s="25" t="s">
        <v>115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1">
        <f t="shared" si="5"/>
        <v>0</v>
      </c>
    </row>
    <row r="32" spans="1:25" s="18" customFormat="1" ht="12.75">
      <c r="A32" s="30" t="s">
        <v>59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>
        <f>SUM(W33:W35)</f>
        <v>0</v>
      </c>
      <c r="X32" s="31"/>
      <c r="Y32" s="31">
        <f t="shared" si="5"/>
        <v>0</v>
      </c>
    </row>
    <row r="33" spans="1:25" s="24" customFormat="1" ht="12.75">
      <c r="A33" s="25" t="s">
        <v>120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s="24" customFormat="1" ht="12.75">
      <c r="A34" s="25" t="s">
        <v>118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s="24" customFormat="1" ht="12.75">
      <c r="A35" s="25" t="s">
        <v>121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5.5">
      <c r="A36" s="20" t="s">
        <v>72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18" customFormat="1" ht="25.5">
      <c r="A37" s="32" t="s">
        <v>60</v>
      </c>
      <c r="B37" s="31">
        <f aca="true" t="shared" si="6" ref="B37:W37">SUM(B26,B32,B36)</f>
        <v>0</v>
      </c>
      <c r="C37" s="31">
        <f t="shared" si="6"/>
        <v>0</v>
      </c>
      <c r="D37" s="31">
        <f t="shared" si="6"/>
        <v>0</v>
      </c>
      <c r="E37" s="31">
        <f t="shared" si="6"/>
        <v>0</v>
      </c>
      <c r="F37" s="31">
        <f t="shared" si="6"/>
        <v>0</v>
      </c>
      <c r="G37" s="31">
        <f t="shared" si="6"/>
        <v>0</v>
      </c>
      <c r="H37" s="31">
        <f t="shared" si="6"/>
        <v>0</v>
      </c>
      <c r="I37" s="31">
        <f t="shared" si="6"/>
        <v>0</v>
      </c>
      <c r="J37" s="31">
        <f t="shared" si="6"/>
        <v>0</v>
      </c>
      <c r="K37" s="31">
        <f t="shared" si="6"/>
        <v>0</v>
      </c>
      <c r="L37" s="31">
        <f t="shared" si="6"/>
        <v>0</v>
      </c>
      <c r="M37" s="31">
        <f t="shared" si="6"/>
        <v>0</v>
      </c>
      <c r="N37" s="31">
        <f t="shared" si="6"/>
        <v>0</v>
      </c>
      <c r="O37" s="31">
        <f t="shared" si="6"/>
        <v>0</v>
      </c>
      <c r="P37" s="31">
        <f t="shared" si="6"/>
        <v>0</v>
      </c>
      <c r="Q37" s="31">
        <f t="shared" si="6"/>
        <v>0</v>
      </c>
      <c r="R37" s="31">
        <f t="shared" si="6"/>
        <v>0</v>
      </c>
      <c r="S37" s="31">
        <f t="shared" si="6"/>
        <v>0</v>
      </c>
      <c r="T37" s="31">
        <f t="shared" si="6"/>
        <v>0</v>
      </c>
      <c r="U37" s="31">
        <f t="shared" si="6"/>
        <v>0</v>
      </c>
      <c r="V37" s="31">
        <f t="shared" si="6"/>
        <v>0</v>
      </c>
      <c r="W37" s="31">
        <f t="shared" si="6"/>
        <v>0</v>
      </c>
      <c r="X37" s="31"/>
      <c r="Y37" s="31">
        <f>SUM(B37:X37)</f>
        <v>0</v>
      </c>
    </row>
    <row r="38" spans="1:25" ht="12.75">
      <c r="A38" s="20" t="s">
        <v>129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18" customFormat="1" ht="25.5">
      <c r="A39" s="32" t="s">
        <v>39</v>
      </c>
      <c r="B39" s="31">
        <f>SUM(B40)</f>
        <v>0</v>
      </c>
      <c r="C39" s="31">
        <f aca="true" t="shared" si="7" ref="C39:W39">SUM(C40)</f>
        <v>0</v>
      </c>
      <c r="D39" s="31">
        <f t="shared" si="7"/>
        <v>0</v>
      </c>
      <c r="E39" s="31">
        <f t="shared" si="7"/>
        <v>0</v>
      </c>
      <c r="F39" s="31">
        <f t="shared" si="7"/>
        <v>0</v>
      </c>
      <c r="G39" s="31">
        <f t="shared" si="7"/>
        <v>0</v>
      </c>
      <c r="H39" s="31">
        <f t="shared" si="7"/>
        <v>0</v>
      </c>
      <c r="I39" s="31">
        <f t="shared" si="7"/>
        <v>0</v>
      </c>
      <c r="J39" s="31">
        <f t="shared" si="7"/>
        <v>0</v>
      </c>
      <c r="K39" s="31">
        <f t="shared" si="7"/>
        <v>0</v>
      </c>
      <c r="L39" s="31">
        <f t="shared" si="7"/>
        <v>0</v>
      </c>
      <c r="M39" s="31">
        <f t="shared" si="7"/>
        <v>0</v>
      </c>
      <c r="N39" s="31">
        <f t="shared" si="7"/>
        <v>0</v>
      </c>
      <c r="O39" s="31">
        <f t="shared" si="7"/>
        <v>0</v>
      </c>
      <c r="P39" s="31">
        <f t="shared" si="7"/>
        <v>0</v>
      </c>
      <c r="Q39" s="31">
        <f t="shared" si="7"/>
        <v>0</v>
      </c>
      <c r="R39" s="31">
        <f t="shared" si="7"/>
        <v>0</v>
      </c>
      <c r="S39" s="31">
        <f t="shared" si="7"/>
        <v>0</v>
      </c>
      <c r="T39" s="31">
        <f t="shared" si="7"/>
        <v>0</v>
      </c>
      <c r="U39" s="31">
        <f t="shared" si="7"/>
        <v>0</v>
      </c>
      <c r="V39" s="31">
        <f t="shared" si="7"/>
        <v>0</v>
      </c>
      <c r="W39" s="31">
        <f t="shared" si="7"/>
        <v>0</v>
      </c>
      <c r="X39" s="31"/>
      <c r="Y39" s="31">
        <f>SUM(B39:X39)</f>
        <v>0</v>
      </c>
    </row>
    <row r="40" spans="1:25" s="24" customFormat="1" ht="12.75">
      <c r="A40" s="25" t="s">
        <v>128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s="18" customFormat="1" ht="12.75">
      <c r="A41" s="32" t="s">
        <v>55</v>
      </c>
      <c r="B41" s="31">
        <f>SUM(B42:B43)</f>
        <v>0</v>
      </c>
      <c r="C41" s="31">
        <f aca="true" t="shared" si="8" ref="C41:W41">SUM(C42:C43)</f>
        <v>0</v>
      </c>
      <c r="D41" s="31">
        <f t="shared" si="8"/>
        <v>0</v>
      </c>
      <c r="E41" s="31">
        <f t="shared" si="8"/>
        <v>0</v>
      </c>
      <c r="F41" s="31">
        <f t="shared" si="8"/>
        <v>0</v>
      </c>
      <c r="G41" s="31">
        <f t="shared" si="8"/>
        <v>0</v>
      </c>
      <c r="H41" s="31">
        <f t="shared" si="8"/>
        <v>0</v>
      </c>
      <c r="I41" s="31">
        <f t="shared" si="8"/>
        <v>0</v>
      </c>
      <c r="J41" s="31">
        <f t="shared" si="8"/>
        <v>0</v>
      </c>
      <c r="K41" s="31">
        <f t="shared" si="8"/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8"/>
        <v>0</v>
      </c>
      <c r="P41" s="31">
        <f t="shared" si="8"/>
        <v>0</v>
      </c>
      <c r="Q41" s="31">
        <f t="shared" si="8"/>
        <v>0</v>
      </c>
      <c r="R41" s="31">
        <f t="shared" si="8"/>
        <v>0</v>
      </c>
      <c r="S41" s="31">
        <f t="shared" si="8"/>
        <v>0</v>
      </c>
      <c r="T41" s="31">
        <f t="shared" si="8"/>
        <v>0</v>
      </c>
      <c r="U41" s="31">
        <f t="shared" si="8"/>
        <v>0</v>
      </c>
      <c r="V41" s="31">
        <f t="shared" si="8"/>
        <v>0</v>
      </c>
      <c r="W41" s="31">
        <f t="shared" si="8"/>
        <v>0</v>
      </c>
      <c r="X41" s="31"/>
      <c r="Y41" s="31">
        <f>SUM(B41:X41)</f>
        <v>0</v>
      </c>
    </row>
    <row r="42" spans="1:25" s="24" customFormat="1" ht="12.75">
      <c r="A42" s="25" t="s">
        <v>130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s="24" customFormat="1" ht="12.75">
      <c r="A43" s="25" t="s">
        <v>131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s="18" customFormat="1" ht="25.5">
      <c r="A44" s="32" t="s">
        <v>40</v>
      </c>
      <c r="B44" s="31">
        <f>B45</f>
        <v>0</v>
      </c>
      <c r="C44" s="31">
        <f aca="true" t="shared" si="9" ref="C44:W44">C45</f>
        <v>0</v>
      </c>
      <c r="D44" s="31">
        <f t="shared" si="9"/>
        <v>0</v>
      </c>
      <c r="E44" s="31">
        <f t="shared" si="9"/>
        <v>0</v>
      </c>
      <c r="F44" s="31">
        <f t="shared" si="9"/>
        <v>0</v>
      </c>
      <c r="G44" s="31">
        <f t="shared" si="9"/>
        <v>0</v>
      </c>
      <c r="H44" s="31">
        <f t="shared" si="9"/>
        <v>0</v>
      </c>
      <c r="I44" s="31">
        <f t="shared" si="9"/>
        <v>0</v>
      </c>
      <c r="J44" s="31">
        <f t="shared" si="9"/>
        <v>0</v>
      </c>
      <c r="K44" s="31">
        <f t="shared" si="9"/>
        <v>0</v>
      </c>
      <c r="L44" s="31">
        <f t="shared" si="9"/>
        <v>0</v>
      </c>
      <c r="M44" s="31">
        <f t="shared" si="9"/>
        <v>0</v>
      </c>
      <c r="N44" s="31">
        <f t="shared" si="9"/>
        <v>0</v>
      </c>
      <c r="O44" s="31">
        <f t="shared" si="9"/>
        <v>0</v>
      </c>
      <c r="P44" s="31">
        <f t="shared" si="9"/>
        <v>0</v>
      </c>
      <c r="Q44" s="31">
        <f t="shared" si="9"/>
        <v>0</v>
      </c>
      <c r="R44" s="31">
        <f t="shared" si="9"/>
        <v>0</v>
      </c>
      <c r="S44" s="31">
        <f t="shared" si="9"/>
        <v>0</v>
      </c>
      <c r="T44" s="31">
        <f t="shared" si="9"/>
        <v>0</v>
      </c>
      <c r="U44" s="31">
        <f t="shared" si="9"/>
        <v>0</v>
      </c>
      <c r="V44" s="31">
        <f t="shared" si="9"/>
        <v>0</v>
      </c>
      <c r="W44" s="31">
        <f t="shared" si="9"/>
        <v>0</v>
      </c>
      <c r="X44" s="31"/>
      <c r="Y44" s="31">
        <f>SUM(B44:X44)</f>
        <v>0</v>
      </c>
    </row>
    <row r="45" spans="1:25" s="24" customFormat="1" ht="12.75">
      <c r="A45" s="25" t="s">
        <v>133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s="18" customFormat="1" ht="25.5">
      <c r="A46" s="33" t="s">
        <v>6</v>
      </c>
      <c r="B46" s="34">
        <f>SUM(B4,B9,B12,B24,B37,B38,B39,B41,B44)</f>
        <v>0</v>
      </c>
      <c r="C46" s="34">
        <f aca="true" t="shared" si="10" ref="C46:P46">SUM(C4,C9,C12,C24,C37,C38,C39,C41,C44)</f>
        <v>0</v>
      </c>
      <c r="D46" s="34">
        <f t="shared" si="10"/>
        <v>0</v>
      </c>
      <c r="E46" s="34">
        <f t="shared" si="10"/>
        <v>0</v>
      </c>
      <c r="F46" s="34">
        <f t="shared" si="10"/>
        <v>0</v>
      </c>
      <c r="G46" s="34">
        <f t="shared" si="10"/>
        <v>0</v>
      </c>
      <c r="H46" s="34">
        <f t="shared" si="10"/>
        <v>0</v>
      </c>
      <c r="I46" s="34">
        <f t="shared" si="10"/>
        <v>0</v>
      </c>
      <c r="J46" s="34">
        <f t="shared" si="10"/>
        <v>0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N46" s="34">
        <f t="shared" si="10"/>
        <v>0</v>
      </c>
      <c r="O46" s="34">
        <f t="shared" si="10"/>
        <v>0</v>
      </c>
      <c r="P46" s="34">
        <f t="shared" si="10"/>
        <v>0</v>
      </c>
      <c r="Q46" s="34">
        <f>SUM(Q4,Q9,Q12,Q24,Q37,Q38,Q39,Q41,Q44)</f>
        <v>0</v>
      </c>
      <c r="R46" s="34">
        <f aca="true" t="shared" si="11" ref="R46:W46">SUM(R4,R9,R12,R24,R37,R38,R39,R41,R44)</f>
        <v>0</v>
      </c>
      <c r="S46" s="34">
        <f t="shared" si="11"/>
        <v>0</v>
      </c>
      <c r="T46" s="34">
        <f t="shared" si="11"/>
        <v>0</v>
      </c>
      <c r="U46" s="34">
        <f t="shared" si="11"/>
        <v>0</v>
      </c>
      <c r="V46" s="34">
        <f t="shared" si="11"/>
        <v>0</v>
      </c>
      <c r="W46" s="34">
        <f t="shared" si="11"/>
        <v>0</v>
      </c>
      <c r="X46" s="34"/>
      <c r="Y46" s="34">
        <f>SUM(B46:X46)</f>
        <v>0</v>
      </c>
    </row>
    <row r="47" spans="1:25" ht="12.75" hidden="1">
      <c r="A47" s="21" t="s">
        <v>26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25.5" hidden="1">
      <c r="A48" s="20" t="s">
        <v>42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25.5">
      <c r="A49" s="20" t="s">
        <v>132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1">
        <f>SUM(B49:X49)</f>
        <v>0</v>
      </c>
    </row>
    <row r="50" spans="1:25" ht="12.75" hidden="1">
      <c r="A50" s="20" t="s">
        <v>43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 hidden="1">
      <c r="A51" s="21" t="s">
        <v>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25.5">
      <c r="A52" s="20" t="s">
        <v>27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1">
        <f>SUM(B52:X52)</f>
        <v>0</v>
      </c>
    </row>
    <row r="53" spans="1:25" ht="25.5" hidden="1">
      <c r="A53" s="20" t="s">
        <v>41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5.5" hidden="1">
      <c r="A54" s="20" t="s">
        <v>56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25.5" hidden="1">
      <c r="A55" s="20" t="s">
        <v>28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s="18" customFormat="1" ht="25.5">
      <c r="A56" s="33" t="s">
        <v>29</v>
      </c>
      <c r="B56" s="34"/>
      <c r="C56" s="34"/>
      <c r="D56" s="34"/>
      <c r="E56" s="34"/>
      <c r="F56" s="34">
        <f>SUM(F47,F48,F49,F50,F51,F52,F53,F54,F55)</f>
        <v>0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>
        <f>SUM(B56:X56)</f>
        <v>0</v>
      </c>
    </row>
  </sheetData>
  <sheetProtection/>
  <printOptions/>
  <pageMargins left="0.25" right="0.25" top="0.75" bottom="0.75" header="0.3" footer="0.3"/>
  <pageSetup horizontalDpi="600" verticalDpi="600" orientation="landscape" paperSize="8" scale="90" r:id="rId1"/>
  <ignoredErrors>
    <ignoredError sqref="U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E56"/>
  <sheetViews>
    <sheetView zoomScalePageLayoutView="0" workbookViewId="0" topLeftCell="A1">
      <selection activeCell="AC38" sqref="AC38"/>
    </sheetView>
  </sheetViews>
  <sheetFormatPr defaultColWidth="9.00390625" defaultRowHeight="12.75"/>
  <cols>
    <col min="1" max="1" width="21.625" style="0" customWidth="1"/>
    <col min="2" max="2" width="10.875" style="0" bestFit="1" customWidth="1"/>
    <col min="3" max="3" width="9.875" style="0" bestFit="1" customWidth="1"/>
    <col min="4" max="4" width="9.125" style="0" customWidth="1"/>
    <col min="5" max="5" width="11.25390625" style="0" bestFit="1" customWidth="1"/>
  </cols>
  <sheetData>
    <row r="2" spans="2:5" ht="15">
      <c r="B2" s="22"/>
      <c r="C2" s="22"/>
      <c r="D2" s="22"/>
      <c r="E2" s="22"/>
    </row>
    <row r="3" spans="2:5" s="18" customFormat="1" ht="14.25">
      <c r="B3" s="29" t="s">
        <v>81</v>
      </c>
      <c r="C3" s="29" t="s">
        <v>137</v>
      </c>
      <c r="D3" s="29" t="s">
        <v>150</v>
      </c>
      <c r="E3" s="29" t="s">
        <v>114</v>
      </c>
    </row>
    <row r="4" spans="1:5" s="18" customFormat="1" ht="12.75" hidden="1">
      <c r="A4" s="30" t="s">
        <v>0</v>
      </c>
      <c r="B4" s="31">
        <f>SUM(B5:B8)</f>
        <v>0</v>
      </c>
      <c r="C4" s="31">
        <f>SUM(C5:C8)</f>
        <v>0</v>
      </c>
      <c r="D4" s="31">
        <f>SUM(D5:D8)</f>
        <v>0</v>
      </c>
      <c r="E4" s="31">
        <f>SUM(B4:D4)</f>
        <v>0</v>
      </c>
    </row>
    <row r="5" spans="1:5" s="24" customFormat="1" ht="12.75" hidden="1">
      <c r="A5" s="23" t="s">
        <v>97</v>
      </c>
      <c r="B5" s="26"/>
      <c r="C5" s="27"/>
      <c r="D5" s="27"/>
      <c r="E5" s="27"/>
    </row>
    <row r="6" spans="1:5" s="24" customFormat="1" ht="12.75" hidden="1">
      <c r="A6" s="23" t="s">
        <v>98</v>
      </c>
      <c r="B6" s="26"/>
      <c r="C6" s="27"/>
      <c r="D6" s="27"/>
      <c r="E6" s="27"/>
    </row>
    <row r="7" spans="1:5" s="24" customFormat="1" ht="12.75" hidden="1">
      <c r="A7" s="25" t="s">
        <v>79</v>
      </c>
      <c r="B7" s="28"/>
      <c r="C7" s="27"/>
      <c r="D7" s="27"/>
      <c r="E7" s="27"/>
    </row>
    <row r="8" spans="1:5" s="24" customFormat="1" ht="12.75" hidden="1">
      <c r="A8" s="25" t="s">
        <v>101</v>
      </c>
      <c r="B8" s="28"/>
      <c r="C8" s="27"/>
      <c r="D8" s="27"/>
      <c r="E8" s="27"/>
    </row>
    <row r="9" spans="1:5" s="18" customFormat="1" ht="12.75" hidden="1">
      <c r="A9" s="30" t="s">
        <v>1</v>
      </c>
      <c r="B9" s="31">
        <f>SUM(B10:B11)</f>
        <v>0</v>
      </c>
      <c r="C9" s="31">
        <f>SUM(C10:C11)</f>
        <v>0</v>
      </c>
      <c r="D9" s="31">
        <f>SUM(D10:D11)</f>
        <v>0</v>
      </c>
      <c r="E9" s="31">
        <f>SUM(B9:D9)</f>
        <v>0</v>
      </c>
    </row>
    <row r="10" spans="1:5" s="24" customFormat="1" ht="12.75" hidden="1">
      <c r="A10" s="25" t="s">
        <v>102</v>
      </c>
      <c r="B10" s="27"/>
      <c r="C10" s="27"/>
      <c r="D10" s="27"/>
      <c r="E10" s="27"/>
    </row>
    <row r="11" spans="1:5" s="24" customFormat="1" ht="12.75" hidden="1">
      <c r="A11" s="25" t="s">
        <v>103</v>
      </c>
      <c r="B11" s="27"/>
      <c r="C11" s="27"/>
      <c r="D11" s="27"/>
      <c r="E11" s="27"/>
    </row>
    <row r="12" spans="1:5" s="18" customFormat="1" ht="12.75">
      <c r="A12" s="30" t="s">
        <v>2</v>
      </c>
      <c r="B12" s="31">
        <f>SUM(B13:B23)</f>
        <v>0</v>
      </c>
      <c r="C12" s="31">
        <f>SUM(C13:C23)</f>
        <v>0</v>
      </c>
      <c r="D12" s="31">
        <f>SUM(D13:D23)</f>
        <v>0</v>
      </c>
      <c r="E12" s="31">
        <f>SUM(B12:D12)</f>
        <v>0</v>
      </c>
    </row>
    <row r="13" spans="1:5" s="24" customFormat="1" ht="12.75" hidden="1">
      <c r="A13" s="25" t="s">
        <v>104</v>
      </c>
      <c r="B13" s="27"/>
      <c r="C13" s="27"/>
      <c r="D13" s="27"/>
      <c r="E13" s="27"/>
    </row>
    <row r="14" spans="1:5" s="24" customFormat="1" ht="12.75" hidden="1">
      <c r="A14" s="25" t="s">
        <v>105</v>
      </c>
      <c r="B14" s="27"/>
      <c r="C14" s="27"/>
      <c r="D14" s="27"/>
      <c r="E14" s="27"/>
    </row>
    <row r="15" spans="1:5" s="24" customFormat="1" ht="12.75" hidden="1">
      <c r="A15" s="25" t="s">
        <v>107</v>
      </c>
      <c r="B15" s="27"/>
      <c r="C15" s="27"/>
      <c r="D15" s="27"/>
      <c r="E15" s="27"/>
    </row>
    <row r="16" spans="1:5" s="24" customFormat="1" ht="12.75" hidden="1">
      <c r="A16" s="25" t="s">
        <v>111</v>
      </c>
      <c r="B16" s="27"/>
      <c r="C16" s="27"/>
      <c r="D16" s="27"/>
      <c r="E16" s="27"/>
    </row>
    <row r="17" spans="1:5" s="24" customFormat="1" ht="12.75" hidden="1">
      <c r="A17" s="25" t="s">
        <v>108</v>
      </c>
      <c r="B17" s="27"/>
      <c r="C17" s="27"/>
      <c r="D17" s="27"/>
      <c r="E17" s="27"/>
    </row>
    <row r="18" spans="1:5" s="24" customFormat="1" ht="12.75" hidden="1">
      <c r="A18" s="25" t="s">
        <v>109</v>
      </c>
      <c r="B18" s="27"/>
      <c r="C18" s="27"/>
      <c r="D18" s="27"/>
      <c r="E18" s="27"/>
    </row>
    <row r="19" spans="1:5" s="24" customFormat="1" ht="12.75" hidden="1">
      <c r="A19" s="25" t="s">
        <v>110</v>
      </c>
      <c r="B19" s="27"/>
      <c r="C19" s="27"/>
      <c r="D19" s="27"/>
      <c r="E19" s="27"/>
    </row>
    <row r="20" spans="1:5" s="24" customFormat="1" ht="12.75" hidden="1">
      <c r="A20" s="25" t="s">
        <v>125</v>
      </c>
      <c r="B20" s="27"/>
      <c r="C20" s="27"/>
      <c r="D20" s="27"/>
      <c r="E20" s="27"/>
    </row>
    <row r="21" spans="1:5" s="24" customFormat="1" ht="12.75" hidden="1">
      <c r="A21" s="25" t="s">
        <v>106</v>
      </c>
      <c r="B21" s="27"/>
      <c r="C21" s="27"/>
      <c r="D21" s="27"/>
      <c r="E21" s="27"/>
    </row>
    <row r="22" spans="1:5" s="24" customFormat="1" ht="12.75" hidden="1">
      <c r="A22" s="25" t="s">
        <v>112</v>
      </c>
      <c r="B22" s="27">
        <f>(B17+B18)*27%</f>
        <v>0</v>
      </c>
      <c r="C22" s="27"/>
      <c r="D22" s="27"/>
      <c r="E22" s="27"/>
    </row>
    <row r="23" spans="1:5" s="24" customFormat="1" ht="12.75">
      <c r="A23" s="25" t="s">
        <v>113</v>
      </c>
      <c r="B23" s="27"/>
      <c r="C23" s="27"/>
      <c r="D23" s="27"/>
      <c r="E23" s="27"/>
    </row>
    <row r="24" spans="1:5" s="18" customFormat="1" ht="12.75" hidden="1">
      <c r="A24" s="30" t="s">
        <v>3</v>
      </c>
      <c r="B24" s="31">
        <f>B25</f>
        <v>0</v>
      </c>
      <c r="C24" s="31">
        <f>C25</f>
        <v>0</v>
      </c>
      <c r="D24" s="31">
        <f>D25</f>
        <v>0</v>
      </c>
      <c r="E24" s="31">
        <f>SUM(B24:D24)</f>
        <v>0</v>
      </c>
    </row>
    <row r="25" spans="1:5" s="24" customFormat="1" ht="12.75" hidden="1">
      <c r="A25" s="25" t="s">
        <v>119</v>
      </c>
      <c r="B25" s="27"/>
      <c r="C25" s="27"/>
      <c r="D25" s="27"/>
      <c r="E25" s="27"/>
    </row>
    <row r="26" spans="1:5" s="18" customFormat="1" ht="12.75" hidden="1">
      <c r="A26" s="30" t="s">
        <v>58</v>
      </c>
      <c r="B26" s="31">
        <f>SUM(B27:B31)</f>
        <v>0</v>
      </c>
      <c r="C26" s="31">
        <f>SUM(C27:C31)</f>
        <v>0</v>
      </c>
      <c r="D26" s="31">
        <f>SUM(D27:D31)</f>
        <v>0</v>
      </c>
      <c r="E26" s="31">
        <f>SUM(B26:D26)</f>
        <v>0</v>
      </c>
    </row>
    <row r="27" spans="1:5" s="24" customFormat="1" ht="12.75" hidden="1">
      <c r="A27" s="25" t="s">
        <v>124</v>
      </c>
      <c r="B27" s="27"/>
      <c r="C27" s="27"/>
      <c r="D27" s="27"/>
      <c r="E27" s="27"/>
    </row>
    <row r="28" spans="1:5" s="24" customFormat="1" ht="12.75" hidden="1">
      <c r="A28" s="25" t="s">
        <v>117</v>
      </c>
      <c r="B28" s="27"/>
      <c r="C28" s="27"/>
      <c r="D28" s="27"/>
      <c r="E28" s="27"/>
    </row>
    <row r="29" spans="1:5" s="24" customFormat="1" ht="12.75" hidden="1">
      <c r="A29" s="25" t="s">
        <v>118</v>
      </c>
      <c r="B29" s="27"/>
      <c r="C29" s="27"/>
      <c r="D29" s="27"/>
      <c r="E29" s="27"/>
    </row>
    <row r="30" spans="1:5" s="24" customFormat="1" ht="12.75" hidden="1">
      <c r="A30" s="25" t="s">
        <v>116</v>
      </c>
      <c r="B30" s="27"/>
      <c r="C30" s="27"/>
      <c r="D30" s="27"/>
      <c r="E30" s="27"/>
    </row>
    <row r="31" spans="1:5" s="24" customFormat="1" ht="12.75" hidden="1">
      <c r="A31" s="25" t="s">
        <v>115</v>
      </c>
      <c r="B31" s="27">
        <f>SUM(B27:B30)*27%</f>
        <v>0</v>
      </c>
      <c r="C31" s="27">
        <f>SUM(C27:C30)*27%</f>
        <v>0</v>
      </c>
      <c r="D31" s="27"/>
      <c r="E31" s="27"/>
    </row>
    <row r="32" spans="1:5" s="18" customFormat="1" ht="12.75" hidden="1">
      <c r="A32" s="30" t="s">
        <v>59</v>
      </c>
      <c r="B32" s="31">
        <f>SUM(B33:B35)</f>
        <v>0</v>
      </c>
      <c r="C32" s="31">
        <f>SUM(C33:C35)</f>
        <v>0</v>
      </c>
      <c r="D32" s="31">
        <f>SUM(D33:D35)</f>
        <v>0</v>
      </c>
      <c r="E32" s="31">
        <f>SUM(B32:D32)</f>
        <v>0</v>
      </c>
    </row>
    <row r="33" spans="1:5" s="24" customFormat="1" ht="12.75" hidden="1">
      <c r="A33" s="25" t="s">
        <v>120</v>
      </c>
      <c r="B33" s="27"/>
      <c r="C33" s="27"/>
      <c r="D33" s="27"/>
      <c r="E33" s="27"/>
    </row>
    <row r="34" spans="1:5" s="24" customFormat="1" ht="12.75" hidden="1">
      <c r="A34" s="25" t="s">
        <v>118</v>
      </c>
      <c r="B34" s="27"/>
      <c r="C34" s="27"/>
      <c r="D34" s="27"/>
      <c r="E34" s="27"/>
    </row>
    <row r="35" spans="1:5" s="24" customFormat="1" ht="12.75" hidden="1">
      <c r="A35" s="25" t="s">
        <v>121</v>
      </c>
      <c r="B35" s="27"/>
      <c r="C35" s="27">
        <f>C33*27%</f>
        <v>0</v>
      </c>
      <c r="D35" s="27"/>
      <c r="E35" s="27"/>
    </row>
    <row r="36" spans="1:5" ht="25.5" hidden="1">
      <c r="A36" s="20" t="s">
        <v>72</v>
      </c>
      <c r="B36" s="5"/>
      <c r="C36" s="5"/>
      <c r="D36" s="5"/>
      <c r="E36" s="5"/>
    </row>
    <row r="37" spans="1:5" s="18" customFormat="1" ht="25.5" hidden="1">
      <c r="A37" s="32" t="s">
        <v>60</v>
      </c>
      <c r="B37" s="31">
        <f>SUM(B26,B32,B36)</f>
        <v>0</v>
      </c>
      <c r="C37" s="31">
        <f>SUM(C26,C32,C36)</f>
        <v>0</v>
      </c>
      <c r="D37" s="31">
        <f>SUM(D26,D32,D36)</f>
        <v>0</v>
      </c>
      <c r="E37" s="31">
        <f>SUM(B37:D37)</f>
        <v>0</v>
      </c>
    </row>
    <row r="38" spans="1:5" ht="12.75" hidden="1">
      <c r="A38" s="20" t="s">
        <v>129</v>
      </c>
      <c r="B38" s="5"/>
      <c r="C38" s="5"/>
      <c r="D38" s="5"/>
      <c r="E38" s="5"/>
    </row>
    <row r="39" spans="1:5" s="18" customFormat="1" ht="25.5">
      <c r="A39" s="32" t="s">
        <v>39</v>
      </c>
      <c r="B39" s="31">
        <f>SUM(B40)</f>
        <v>0</v>
      </c>
      <c r="C39" s="31">
        <f>SUM(C40)</f>
        <v>0</v>
      </c>
      <c r="D39" s="31">
        <f>SUM(D40)</f>
        <v>0</v>
      </c>
      <c r="E39" s="31">
        <f>SUM(B39:D39)</f>
        <v>0</v>
      </c>
    </row>
    <row r="40" spans="1:5" s="24" customFormat="1" ht="12.75">
      <c r="A40" s="25" t="s">
        <v>138</v>
      </c>
      <c r="B40" s="27"/>
      <c r="C40" s="27"/>
      <c r="D40" s="27"/>
      <c r="E40" s="27"/>
    </row>
    <row r="41" spans="1:5" s="18" customFormat="1" ht="12.75" hidden="1">
      <c r="A41" s="32" t="s">
        <v>55</v>
      </c>
      <c r="B41" s="31">
        <f>SUM(B42:B43)</f>
        <v>0</v>
      </c>
      <c r="C41" s="31">
        <f>SUM(C42:C43)</f>
        <v>0</v>
      </c>
      <c r="D41" s="31">
        <f>SUM(D42:D43)</f>
        <v>0</v>
      </c>
      <c r="E41" s="31">
        <f>SUM(B41:D41)</f>
        <v>0</v>
      </c>
    </row>
    <row r="42" spans="1:5" s="24" customFormat="1" ht="12.75" hidden="1">
      <c r="A42" s="25" t="s">
        <v>130</v>
      </c>
      <c r="B42" s="27"/>
      <c r="C42" s="27"/>
      <c r="D42" s="27"/>
      <c r="E42" s="27"/>
    </row>
    <row r="43" spans="1:5" s="24" customFormat="1" ht="12.75" hidden="1">
      <c r="A43" s="25" t="s">
        <v>131</v>
      </c>
      <c r="B43" s="27"/>
      <c r="C43" s="27"/>
      <c r="D43" s="27"/>
      <c r="E43" s="27"/>
    </row>
    <row r="44" spans="1:5" s="18" customFormat="1" ht="25.5" hidden="1">
      <c r="A44" s="32" t="s">
        <v>40</v>
      </c>
      <c r="B44" s="31">
        <f>B45</f>
        <v>0</v>
      </c>
      <c r="C44" s="31">
        <f>C45</f>
        <v>0</v>
      </c>
      <c r="D44" s="31">
        <f>D45</f>
        <v>0</v>
      </c>
      <c r="E44" s="31">
        <f>SUM(B44:D44)</f>
        <v>0</v>
      </c>
    </row>
    <row r="45" spans="1:5" s="24" customFormat="1" ht="12.75" hidden="1">
      <c r="A45" s="25" t="s">
        <v>133</v>
      </c>
      <c r="B45" s="27"/>
      <c r="C45" s="27"/>
      <c r="D45" s="27"/>
      <c r="E45" s="27"/>
    </row>
    <row r="46" spans="1:5" s="18" customFormat="1" ht="25.5">
      <c r="A46" s="33" t="s">
        <v>6</v>
      </c>
      <c r="B46" s="34">
        <f>SUM(B4,B9,B12,B24,B37,B38,B39,B41,B44)</f>
        <v>0</v>
      </c>
      <c r="C46" s="34">
        <f>SUM(C4,C9,C12,C24,C37,C38,C39,C41,C44)</f>
        <v>0</v>
      </c>
      <c r="D46" s="34">
        <f>SUM(D4,D9,D12,D24,D37,D38,D39,D41,D44)</f>
        <v>0</v>
      </c>
      <c r="E46" s="34">
        <f>SUM(B46:D46)</f>
        <v>0</v>
      </c>
    </row>
    <row r="47" spans="1:5" ht="12.75" hidden="1">
      <c r="A47" s="21" t="s">
        <v>26</v>
      </c>
      <c r="B47" s="5"/>
      <c r="C47" s="5"/>
      <c r="D47" s="5"/>
      <c r="E47" s="5"/>
    </row>
    <row r="48" spans="1:5" ht="25.5" hidden="1">
      <c r="A48" s="20" t="s">
        <v>42</v>
      </c>
      <c r="B48" s="5"/>
      <c r="C48" s="5"/>
      <c r="D48" s="5"/>
      <c r="E48" s="5"/>
    </row>
    <row r="49" spans="1:5" ht="25.5" hidden="1">
      <c r="A49" s="20" t="s">
        <v>132</v>
      </c>
      <c r="B49" s="5"/>
      <c r="C49" s="5"/>
      <c r="D49" s="5"/>
      <c r="E49" s="31">
        <f>SUM(B49:D49)</f>
        <v>0</v>
      </c>
    </row>
    <row r="50" spans="1:5" ht="12.75" hidden="1">
      <c r="A50" s="20" t="s">
        <v>43</v>
      </c>
      <c r="B50" s="5"/>
      <c r="C50" s="5"/>
      <c r="D50" s="5"/>
      <c r="E50" s="5"/>
    </row>
    <row r="51" spans="1:5" ht="12.75" hidden="1">
      <c r="A51" s="21" t="s">
        <v>4</v>
      </c>
      <c r="B51" s="5"/>
      <c r="C51" s="5"/>
      <c r="D51" s="5"/>
      <c r="E51" s="5"/>
    </row>
    <row r="52" spans="1:5" ht="25.5">
      <c r="A52" s="20" t="s">
        <v>27</v>
      </c>
      <c r="B52" s="5"/>
      <c r="C52" s="5"/>
      <c r="D52" s="5"/>
      <c r="E52" s="31">
        <f>SUM(B52:D52)</f>
        <v>0</v>
      </c>
    </row>
    <row r="53" spans="1:5" ht="25.5" hidden="1">
      <c r="A53" s="20" t="s">
        <v>41</v>
      </c>
      <c r="B53" s="5"/>
      <c r="C53" s="5"/>
      <c r="D53" s="5"/>
      <c r="E53" s="5"/>
    </row>
    <row r="54" spans="1:5" ht="25.5" hidden="1">
      <c r="A54" s="20" t="s">
        <v>56</v>
      </c>
      <c r="B54" s="5"/>
      <c r="C54" s="5"/>
      <c r="D54" s="5"/>
      <c r="E54" s="5"/>
    </row>
    <row r="55" spans="1:5" ht="25.5" hidden="1">
      <c r="A55" s="20" t="s">
        <v>28</v>
      </c>
      <c r="B55" s="5"/>
      <c r="C55" s="5"/>
      <c r="D55" s="5"/>
      <c r="E55" s="5"/>
    </row>
    <row r="56" spans="1:5" s="18" customFormat="1" ht="25.5">
      <c r="A56" s="33" t="s">
        <v>29</v>
      </c>
      <c r="B56" s="34"/>
      <c r="C56" s="34"/>
      <c r="D56" s="34"/>
      <c r="E56" s="34">
        <f>SUM(B56:D56)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6"/>
  <sheetViews>
    <sheetView zoomScalePageLayoutView="0" workbookViewId="0" topLeftCell="A1">
      <selection activeCell="AC38" sqref="AC38"/>
    </sheetView>
  </sheetViews>
  <sheetFormatPr defaultColWidth="9.00390625" defaultRowHeight="12.75"/>
  <cols>
    <col min="1" max="1" width="21.625" style="0" customWidth="1"/>
    <col min="2" max="2" width="10.875" style="0" bestFit="1" customWidth="1"/>
    <col min="3" max="3" width="9.875" style="0" bestFit="1" customWidth="1"/>
    <col min="4" max="4" width="11.25390625" style="0" bestFit="1" customWidth="1"/>
  </cols>
  <sheetData>
    <row r="2" spans="2:4" ht="15">
      <c r="B2" s="22"/>
      <c r="C2" s="35"/>
      <c r="D2" s="22"/>
    </row>
    <row r="3" spans="2:4" s="18" customFormat="1" ht="14.25">
      <c r="B3" s="29" t="s">
        <v>134</v>
      </c>
      <c r="C3" s="35" t="s">
        <v>135</v>
      </c>
      <c r="D3" s="29" t="s">
        <v>114</v>
      </c>
    </row>
    <row r="4" spans="1:4" s="18" customFormat="1" ht="12.75" hidden="1">
      <c r="A4" s="30" t="s">
        <v>0</v>
      </c>
      <c r="B4" s="31">
        <f>SUM(B5:B8)</f>
        <v>0</v>
      </c>
      <c r="C4" s="31">
        <f>SUM(C5:C8)</f>
        <v>0</v>
      </c>
      <c r="D4" s="31">
        <f>SUM(B4:C4)</f>
        <v>0</v>
      </c>
    </row>
    <row r="5" spans="1:4" s="24" customFormat="1" ht="12.75" hidden="1">
      <c r="A5" s="23"/>
      <c r="B5" s="26"/>
      <c r="C5" s="27"/>
      <c r="D5" s="27"/>
    </row>
    <row r="6" spans="1:4" s="24" customFormat="1" ht="12.75" hidden="1">
      <c r="A6" s="23"/>
      <c r="B6" s="26"/>
      <c r="C6" s="27"/>
      <c r="D6" s="27"/>
    </row>
    <row r="7" spans="1:4" s="24" customFormat="1" ht="12.75" hidden="1">
      <c r="A7" s="25"/>
      <c r="B7" s="28"/>
      <c r="C7" s="27"/>
      <c r="D7" s="27"/>
    </row>
    <row r="8" spans="1:4" s="24" customFormat="1" ht="12.75" hidden="1">
      <c r="A8" s="25"/>
      <c r="B8" s="28"/>
      <c r="C8" s="27"/>
      <c r="D8" s="27"/>
    </row>
    <row r="9" spans="1:4" s="18" customFormat="1" ht="12.75" hidden="1">
      <c r="A9" s="30" t="s">
        <v>1</v>
      </c>
      <c r="B9" s="31">
        <f>SUM(B10:B11)</f>
        <v>0</v>
      </c>
      <c r="C9" s="31">
        <f>SUM(C10:C11)</f>
        <v>0</v>
      </c>
      <c r="D9" s="31">
        <f>SUM(B9:C9)</f>
        <v>0</v>
      </c>
    </row>
    <row r="10" spans="1:4" s="24" customFormat="1" ht="12.75" hidden="1">
      <c r="A10" s="25"/>
      <c r="B10" s="27"/>
      <c r="C10" s="27"/>
      <c r="D10" s="27"/>
    </row>
    <row r="11" spans="1:4" s="24" customFormat="1" ht="12.75" hidden="1">
      <c r="A11" s="25"/>
      <c r="B11" s="27"/>
      <c r="C11" s="27"/>
      <c r="D11" s="27"/>
    </row>
    <row r="12" spans="1:4" s="18" customFormat="1" ht="12.75">
      <c r="A12" s="30" t="s">
        <v>2</v>
      </c>
      <c r="B12" s="31">
        <f>SUM(B13:B23)</f>
        <v>0</v>
      </c>
      <c r="C12" s="31">
        <f>SUM(C13:C23)</f>
        <v>0</v>
      </c>
      <c r="D12" s="31">
        <f>SUM(B12:C12)</f>
        <v>0</v>
      </c>
    </row>
    <row r="13" spans="1:4" s="24" customFormat="1" ht="12.75" hidden="1">
      <c r="A13" s="25" t="s">
        <v>104</v>
      </c>
      <c r="B13" s="27"/>
      <c r="C13" s="27"/>
      <c r="D13" s="27"/>
    </row>
    <row r="14" spans="1:4" s="24" customFormat="1" ht="12.75" hidden="1">
      <c r="A14" s="25" t="s">
        <v>105</v>
      </c>
      <c r="B14" s="27"/>
      <c r="C14" s="27"/>
      <c r="D14" s="27"/>
    </row>
    <row r="15" spans="1:4" s="24" customFormat="1" ht="12.75" hidden="1">
      <c r="A15" s="25" t="s">
        <v>107</v>
      </c>
      <c r="B15" s="27"/>
      <c r="C15" s="27"/>
      <c r="D15" s="27"/>
    </row>
    <row r="16" spans="1:4" s="24" customFormat="1" ht="12.75" hidden="1">
      <c r="A16" s="25" t="s">
        <v>111</v>
      </c>
      <c r="B16" s="27"/>
      <c r="C16" s="27"/>
      <c r="D16" s="27"/>
    </row>
    <row r="17" spans="1:4" s="24" customFormat="1" ht="12.75">
      <c r="A17" s="25" t="s">
        <v>108</v>
      </c>
      <c r="B17" s="27"/>
      <c r="C17" s="27"/>
      <c r="D17" s="27"/>
    </row>
    <row r="18" spans="1:4" s="24" customFormat="1" ht="12.75" hidden="1">
      <c r="A18" s="25" t="s">
        <v>109</v>
      </c>
      <c r="B18" s="27"/>
      <c r="C18" s="27"/>
      <c r="D18" s="27"/>
    </row>
    <row r="19" spans="1:4" s="24" customFormat="1" ht="12.75" hidden="1">
      <c r="A19" s="25" t="s">
        <v>110</v>
      </c>
      <c r="B19" s="27"/>
      <c r="C19" s="27"/>
      <c r="D19" s="27"/>
    </row>
    <row r="20" spans="1:4" s="24" customFormat="1" ht="12.75" hidden="1">
      <c r="A20" s="25" t="s">
        <v>125</v>
      </c>
      <c r="B20" s="27"/>
      <c r="C20" s="27"/>
      <c r="D20" s="27"/>
    </row>
    <row r="21" spans="1:4" s="24" customFormat="1" ht="12.75">
      <c r="A21" s="25" t="s">
        <v>106</v>
      </c>
      <c r="B21" s="27"/>
      <c r="C21" s="27"/>
      <c r="D21" s="27"/>
    </row>
    <row r="22" spans="1:4" s="24" customFormat="1" ht="12.75">
      <c r="A22" s="25" t="s">
        <v>112</v>
      </c>
      <c r="B22" s="27"/>
      <c r="C22" s="27"/>
      <c r="D22" s="27"/>
    </row>
    <row r="23" spans="1:4" s="24" customFormat="1" ht="12.75" hidden="1">
      <c r="A23" s="25" t="s">
        <v>113</v>
      </c>
      <c r="B23" s="27"/>
      <c r="C23" s="27"/>
      <c r="D23" s="27"/>
    </row>
    <row r="24" spans="1:4" s="18" customFormat="1" ht="12.75" hidden="1">
      <c r="A24" s="30" t="s">
        <v>3</v>
      </c>
      <c r="B24" s="31">
        <f>B25</f>
        <v>0</v>
      </c>
      <c r="C24" s="31">
        <f>C25</f>
        <v>0</v>
      </c>
      <c r="D24" s="31">
        <f>SUM(B24:C24)</f>
        <v>0</v>
      </c>
    </row>
    <row r="25" spans="1:4" s="24" customFormat="1" ht="12.75" hidden="1">
      <c r="A25" s="25" t="s">
        <v>119</v>
      </c>
      <c r="B25" s="27"/>
      <c r="C25" s="27"/>
      <c r="D25" s="27"/>
    </row>
    <row r="26" spans="1:4" s="18" customFormat="1" ht="12.75" hidden="1">
      <c r="A26" s="30" t="s">
        <v>58</v>
      </c>
      <c r="B26" s="31">
        <f>SUM(B27:B31)</f>
        <v>0</v>
      </c>
      <c r="C26" s="31">
        <f>SUM(C27:C31)</f>
        <v>0</v>
      </c>
      <c r="D26" s="31">
        <f>SUM(B26:C26)</f>
        <v>0</v>
      </c>
    </row>
    <row r="27" spans="1:4" s="24" customFormat="1" ht="12.75" hidden="1">
      <c r="A27" s="25" t="s">
        <v>124</v>
      </c>
      <c r="B27" s="27"/>
      <c r="C27" s="27"/>
      <c r="D27" s="27"/>
    </row>
    <row r="28" spans="1:4" s="24" customFormat="1" ht="12.75" hidden="1">
      <c r="A28" s="25" t="s">
        <v>117</v>
      </c>
      <c r="B28" s="27"/>
      <c r="C28" s="27"/>
      <c r="D28" s="27"/>
    </row>
    <row r="29" spans="1:4" s="24" customFormat="1" ht="12.75" hidden="1">
      <c r="A29" s="25" t="s">
        <v>118</v>
      </c>
      <c r="B29" s="27"/>
      <c r="C29" s="27"/>
      <c r="D29" s="27"/>
    </row>
    <row r="30" spans="1:4" s="24" customFormat="1" ht="12.75" hidden="1">
      <c r="A30" s="25" t="s">
        <v>116</v>
      </c>
      <c r="B30" s="27"/>
      <c r="C30" s="27"/>
      <c r="D30" s="27"/>
    </row>
    <row r="31" spans="1:4" s="24" customFormat="1" ht="12.75" hidden="1">
      <c r="A31" s="25" t="s">
        <v>115</v>
      </c>
      <c r="B31" s="27">
        <f>SUM(B27:B30)*27%</f>
        <v>0</v>
      </c>
      <c r="C31" s="27">
        <f>SUM(C27:C30)*27%</f>
        <v>0</v>
      </c>
      <c r="D31" s="27"/>
    </row>
    <row r="32" spans="1:4" s="18" customFormat="1" ht="12.75" hidden="1">
      <c r="A32" s="30" t="s">
        <v>59</v>
      </c>
      <c r="B32" s="31">
        <f>SUM(B33:B35)</f>
        <v>0</v>
      </c>
      <c r="C32" s="31">
        <f>SUM(C33:C35)</f>
        <v>0</v>
      </c>
      <c r="D32" s="31">
        <f>SUM(B32:C32)</f>
        <v>0</v>
      </c>
    </row>
    <row r="33" spans="1:4" s="24" customFormat="1" ht="12.75" hidden="1">
      <c r="A33" s="25" t="s">
        <v>120</v>
      </c>
      <c r="B33" s="27"/>
      <c r="C33" s="27"/>
      <c r="D33" s="27"/>
    </row>
    <row r="34" spans="1:4" s="24" customFormat="1" ht="12.75" hidden="1">
      <c r="A34" s="25" t="s">
        <v>118</v>
      </c>
      <c r="B34" s="27"/>
      <c r="C34" s="27"/>
      <c r="D34" s="27"/>
    </row>
    <row r="35" spans="1:4" s="24" customFormat="1" ht="12.75" hidden="1">
      <c r="A35" s="25" t="s">
        <v>121</v>
      </c>
      <c r="B35" s="27"/>
      <c r="C35" s="27">
        <f>C33*27%</f>
        <v>0</v>
      </c>
      <c r="D35" s="27"/>
    </row>
    <row r="36" spans="1:4" ht="25.5" hidden="1">
      <c r="A36" s="20" t="s">
        <v>72</v>
      </c>
      <c r="B36" s="5"/>
      <c r="C36" s="5"/>
      <c r="D36" s="5"/>
    </row>
    <row r="37" spans="1:4" s="18" customFormat="1" ht="25.5" hidden="1">
      <c r="A37" s="32" t="s">
        <v>60</v>
      </c>
      <c r="B37" s="31">
        <f>SUM(B26,B32,B36)</f>
        <v>0</v>
      </c>
      <c r="C37" s="31">
        <f>SUM(C26,C32,C36)</f>
        <v>0</v>
      </c>
      <c r="D37" s="31">
        <f>SUM(B37:C37)</f>
        <v>0</v>
      </c>
    </row>
    <row r="38" spans="1:4" ht="12.75" hidden="1">
      <c r="A38" s="20" t="s">
        <v>129</v>
      </c>
      <c r="B38" s="5"/>
      <c r="C38" s="5"/>
      <c r="D38" s="5"/>
    </row>
    <row r="39" spans="1:4" s="18" customFormat="1" ht="25.5">
      <c r="A39" s="32" t="s">
        <v>39</v>
      </c>
      <c r="B39" s="31">
        <f>SUM(B40)</f>
        <v>0</v>
      </c>
      <c r="C39" s="31">
        <f>SUM(C40)</f>
        <v>0</v>
      </c>
      <c r="D39" s="31">
        <f>SUM(B39:C39)</f>
        <v>0</v>
      </c>
    </row>
    <row r="40" spans="1:4" s="24" customFormat="1" ht="12.75">
      <c r="A40" s="25" t="s">
        <v>136</v>
      </c>
      <c r="B40" s="27"/>
      <c r="C40" s="27"/>
      <c r="D40" s="27"/>
    </row>
    <row r="41" spans="1:4" s="18" customFormat="1" ht="12.75" hidden="1">
      <c r="A41" s="32" t="s">
        <v>55</v>
      </c>
      <c r="B41" s="31">
        <f>SUM(B42:B43)</f>
        <v>0</v>
      </c>
      <c r="C41" s="31">
        <f>SUM(C42:C43)</f>
        <v>0</v>
      </c>
      <c r="D41" s="31">
        <f>SUM(B41:C41)</f>
        <v>0</v>
      </c>
    </row>
    <row r="42" spans="1:4" s="24" customFormat="1" ht="12.75" hidden="1">
      <c r="A42" s="25" t="s">
        <v>130</v>
      </c>
      <c r="B42" s="27"/>
      <c r="C42" s="27"/>
      <c r="D42" s="27"/>
    </row>
    <row r="43" spans="1:4" s="24" customFormat="1" ht="12.75" hidden="1">
      <c r="A43" s="25" t="s">
        <v>131</v>
      </c>
      <c r="B43" s="27"/>
      <c r="C43" s="27"/>
      <c r="D43" s="27"/>
    </row>
    <row r="44" spans="1:4" s="18" customFormat="1" ht="25.5" hidden="1">
      <c r="A44" s="32" t="s">
        <v>40</v>
      </c>
      <c r="B44" s="31">
        <f>B45</f>
        <v>0</v>
      </c>
      <c r="C44" s="31">
        <f>C45</f>
        <v>0</v>
      </c>
      <c r="D44" s="31">
        <f>SUM(B44:C44)</f>
        <v>0</v>
      </c>
    </row>
    <row r="45" spans="1:4" s="24" customFormat="1" ht="12.75" hidden="1">
      <c r="A45" s="25" t="s">
        <v>133</v>
      </c>
      <c r="B45" s="27"/>
      <c r="C45" s="27"/>
      <c r="D45" s="27"/>
    </row>
    <row r="46" spans="1:4" s="18" customFormat="1" ht="25.5">
      <c r="A46" s="33" t="s">
        <v>6</v>
      </c>
      <c r="B46" s="34">
        <f>SUM(B4,B9,B12,B24,B37,B38,B39,B41,B44)</f>
        <v>0</v>
      </c>
      <c r="C46" s="34">
        <f>SUM(C4,C9,C12,C24,C37,C38,C39,C41,C44)</f>
        <v>0</v>
      </c>
      <c r="D46" s="34">
        <f>SUM(B46:C46)</f>
        <v>0</v>
      </c>
    </row>
    <row r="47" spans="1:4" ht="12.75" hidden="1">
      <c r="A47" s="21" t="s">
        <v>26</v>
      </c>
      <c r="B47" s="5"/>
      <c r="C47" s="5"/>
      <c r="D47" s="5"/>
    </row>
    <row r="48" spans="1:4" ht="25.5" hidden="1">
      <c r="A48" s="20" t="s">
        <v>42</v>
      </c>
      <c r="B48" s="5"/>
      <c r="C48" s="5"/>
      <c r="D48" s="5"/>
    </row>
    <row r="49" spans="1:4" ht="25.5" hidden="1">
      <c r="A49" s="20" t="s">
        <v>132</v>
      </c>
      <c r="B49" s="5"/>
      <c r="C49" s="5"/>
      <c r="D49" s="31">
        <f>SUM(B49:C49)</f>
        <v>0</v>
      </c>
    </row>
    <row r="50" spans="1:4" ht="12.75" hidden="1">
      <c r="A50" s="20" t="s">
        <v>43</v>
      </c>
      <c r="B50" s="5"/>
      <c r="C50" s="5"/>
      <c r="D50" s="5"/>
    </row>
    <row r="51" spans="1:4" ht="12.75" hidden="1">
      <c r="A51" s="21" t="s">
        <v>4</v>
      </c>
      <c r="B51" s="5"/>
      <c r="C51" s="5"/>
      <c r="D51" s="5"/>
    </row>
    <row r="52" spans="1:4" ht="25.5">
      <c r="A52" s="20" t="s">
        <v>27</v>
      </c>
      <c r="B52" s="5"/>
      <c r="C52" s="5"/>
      <c r="D52" s="31">
        <f>SUM(B52:C52)</f>
        <v>0</v>
      </c>
    </row>
    <row r="53" spans="1:4" ht="25.5" hidden="1">
      <c r="A53" s="20" t="s">
        <v>41</v>
      </c>
      <c r="B53" s="5"/>
      <c r="C53" s="5"/>
      <c r="D53" s="5"/>
    </row>
    <row r="54" spans="1:4" ht="25.5" hidden="1">
      <c r="A54" s="20" t="s">
        <v>56</v>
      </c>
      <c r="B54" s="5"/>
      <c r="C54" s="5"/>
      <c r="D54" s="5"/>
    </row>
    <row r="55" spans="1:4" ht="25.5" hidden="1">
      <c r="A55" s="20" t="s">
        <v>28</v>
      </c>
      <c r="B55" s="5"/>
      <c r="C55" s="5"/>
      <c r="D55" s="5"/>
    </row>
    <row r="56" spans="1:4" s="18" customFormat="1" ht="25.5">
      <c r="A56" s="33" t="s">
        <v>29</v>
      </c>
      <c r="B56" s="34">
        <f>SUM(B52:B55)</f>
        <v>0</v>
      </c>
      <c r="C56" s="34"/>
      <c r="D56" s="34">
        <f>SUM(B56:C56)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Titkarsag</cp:lastModifiedBy>
  <cp:lastPrinted>2018-09-20T09:28:12Z</cp:lastPrinted>
  <dcterms:created xsi:type="dcterms:W3CDTF">2012-06-12T11:22:29Z</dcterms:created>
  <dcterms:modified xsi:type="dcterms:W3CDTF">2018-09-20T09:28:26Z</dcterms:modified>
  <cp:category/>
  <cp:version/>
  <cp:contentType/>
  <cp:contentStatus/>
</cp:coreProperties>
</file>